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2학기 예산안" sheetId="1" r:id="rId1"/>
    <sheet name="9월 지출내역" sheetId="4" r:id="rId2"/>
    <sheet name="10월 지출내역" sheetId="6" r:id="rId3"/>
    <sheet name="11월 지출내역" sheetId="7" r:id="rId4"/>
    <sheet name="12월 지출내역" sheetId="8" r:id="rId5"/>
  </sheets>
  <externalReferences>
    <externalReference r:id="rId6"/>
    <externalReference r:id="rId7"/>
  </externalReferences>
  <calcPr calcId="145621"/>
</workbook>
</file>

<file path=xl/calcChain.xml><?xml version="1.0" encoding="utf-8"?>
<calcChain xmlns="http://schemas.openxmlformats.org/spreadsheetml/2006/main">
  <c r="E24" i="8" l="1"/>
  <c r="F24" i="8"/>
  <c r="E25" i="8" s="1"/>
  <c r="J39" i="1" l="1"/>
  <c r="I40" i="1"/>
  <c r="F4" i="7"/>
  <c r="F3" i="7"/>
  <c r="F2" i="7"/>
  <c r="F24" i="7" s="1"/>
  <c r="E25" i="7" s="1"/>
  <c r="E24" i="7"/>
  <c r="E25" i="6" l="1"/>
  <c r="F5" i="6"/>
  <c r="F3" i="6"/>
  <c r="F4" i="6"/>
  <c r="F2" i="6"/>
  <c r="E24" i="6"/>
  <c r="F24" i="6" l="1"/>
  <c r="I18" i="1"/>
  <c r="H18" i="1"/>
  <c r="I7" i="1"/>
  <c r="H40" i="1"/>
  <c r="J40" i="1" s="1"/>
  <c r="J2" i="1" l="1"/>
  <c r="I54" i="1" l="1"/>
  <c r="I49" i="1"/>
  <c r="I47" i="1"/>
  <c r="I43" i="1"/>
  <c r="I44" i="1" s="1"/>
  <c r="I38" i="1"/>
  <c r="I41" i="1" s="1"/>
  <c r="I33" i="1"/>
  <c r="I31" i="1"/>
  <c r="I28" i="1"/>
  <c r="I24" i="1"/>
  <c r="I22" i="1"/>
  <c r="I19" i="1"/>
  <c r="I15" i="1"/>
  <c r="I16" i="1" s="1"/>
  <c r="I11" i="1"/>
  <c r="I55" i="1" l="1"/>
  <c r="I56" i="1" s="1"/>
  <c r="I25" i="1"/>
  <c r="I34" i="1"/>
  <c r="I12" i="1"/>
  <c r="I20" i="1" s="1"/>
  <c r="I45" i="1"/>
  <c r="J51" i="1"/>
  <c r="H54" i="1"/>
  <c r="H55" i="1" s="1"/>
  <c r="J53" i="1"/>
  <c r="J52" i="1"/>
  <c r="J50" i="1"/>
  <c r="I35" i="1" l="1"/>
  <c r="I57" i="1" s="1"/>
  <c r="J55" i="1"/>
  <c r="J54" i="1"/>
  <c r="H57" i="1"/>
  <c r="E24" i="4" l="1"/>
  <c r="F24" i="4"/>
  <c r="E25" i="4" s="1"/>
  <c r="H33" i="1" l="1"/>
  <c r="H38" i="1" l="1"/>
  <c r="H41" i="1" s="1"/>
  <c r="J41" i="1" s="1"/>
  <c r="H19" i="1"/>
  <c r="H56" i="1"/>
  <c r="J56" i="1" s="1"/>
  <c r="J49" i="1"/>
  <c r="J46" i="1"/>
  <c r="H43" i="1"/>
  <c r="J43" i="1" s="1"/>
  <c r="J42" i="1"/>
  <c r="J37" i="1"/>
  <c r="J36" i="1"/>
  <c r="J33" i="1"/>
  <c r="H31" i="1"/>
  <c r="J30" i="1"/>
  <c r="H28" i="1"/>
  <c r="J27" i="1"/>
  <c r="H24" i="1"/>
  <c r="J24" i="1" s="1"/>
  <c r="J23" i="1"/>
  <c r="H22" i="1"/>
  <c r="J21" i="1"/>
  <c r="J17" i="1"/>
  <c r="H15" i="1"/>
  <c r="H16" i="1" s="1"/>
  <c r="J14" i="1"/>
  <c r="H11" i="1"/>
  <c r="J10" i="1"/>
  <c r="J9" i="1"/>
  <c r="H7" i="1"/>
  <c r="J6" i="1"/>
  <c r="J5" i="1"/>
  <c r="H34" i="1" l="1"/>
  <c r="H12" i="1"/>
  <c r="H20" i="1" s="1"/>
  <c r="H44" i="1"/>
  <c r="H45" i="1" s="1"/>
  <c r="J22" i="1"/>
  <c r="H25" i="1"/>
  <c r="J25" i="1" s="1"/>
  <c r="J13" i="1"/>
  <c r="J19" i="1"/>
  <c r="J18" i="1"/>
  <c r="J31" i="1"/>
  <c r="J11" i="1"/>
  <c r="J15" i="1"/>
  <c r="J28" i="1"/>
  <c r="J47" i="1"/>
  <c r="J7" i="1"/>
  <c r="J26" i="1"/>
  <c r="J32" i="1"/>
  <c r="J48" i="1"/>
  <c r="J8" i="1"/>
  <c r="J29" i="1"/>
  <c r="J16" i="1"/>
  <c r="J45" i="1" l="1"/>
  <c r="J44" i="1"/>
  <c r="J34" i="1"/>
  <c r="H35" i="1"/>
  <c r="J38" i="1"/>
  <c r="J20" i="1"/>
  <c r="J35" i="1" l="1"/>
  <c r="J57" i="1"/>
  <c r="J12" i="1"/>
  <c r="D27" i="4" l="1"/>
  <c r="D27" i="6"/>
</calcChain>
</file>

<file path=xl/sharedStrings.xml><?xml version="1.0" encoding="utf-8"?>
<sst xmlns="http://schemas.openxmlformats.org/spreadsheetml/2006/main" count="245" uniqueCount="148">
  <si>
    <t>과목</t>
  </si>
  <si>
    <t>관</t>
  </si>
  <si>
    <t>항</t>
  </si>
  <si>
    <t>목</t>
  </si>
  <si>
    <t>세목</t>
  </si>
  <si>
    <t>예상세출</t>
  </si>
  <si>
    <t>사용금액</t>
  </si>
  <si>
    <t>남은금액</t>
  </si>
  <si>
    <t>사무비</t>
  </si>
  <si>
    <t>업무추진비</t>
  </si>
  <si>
    <t>운영비</t>
  </si>
  <si>
    <t>간담회 및 만남</t>
  </si>
  <si>
    <t>행사참석</t>
  </si>
  <si>
    <t>기타</t>
  </si>
  <si>
    <t>소계</t>
  </si>
  <si>
    <t>직책보조비</t>
  </si>
  <si>
    <t>동아리연합회장</t>
  </si>
  <si>
    <t>부동아리연합회장</t>
  </si>
  <si>
    <t>중앙집행부</t>
  </si>
  <si>
    <t>업무추진비 소계</t>
  </si>
  <si>
    <t>사무용품 구입</t>
  </si>
  <si>
    <t>운영비 소계</t>
  </si>
  <si>
    <t>홍보비</t>
  </si>
  <si>
    <t>일반홍보비</t>
  </si>
  <si>
    <t>홍보물</t>
  </si>
  <si>
    <t>홍보비 소계</t>
  </si>
  <si>
    <t>사무비 합계</t>
  </si>
  <si>
    <t>사업비</t>
  </si>
  <si>
    <t>사업운영비</t>
  </si>
  <si>
    <t>-</t>
  </si>
  <si>
    <t>사업운영비 소계</t>
  </si>
  <si>
    <t>사업지원비</t>
  </si>
  <si>
    <t>기타사업 지원</t>
  </si>
  <si>
    <t>일반사업비 소계</t>
  </si>
  <si>
    <t>사업비 합계</t>
  </si>
  <si>
    <t>지원금</t>
  </si>
  <si>
    <t>일반지원</t>
  </si>
  <si>
    <t>동아리지원</t>
  </si>
  <si>
    <t>개강선물</t>
  </si>
  <si>
    <t>일반지원 소계</t>
  </si>
  <si>
    <t>기타지원</t>
  </si>
  <si>
    <t>기타지원 소계</t>
  </si>
  <si>
    <t>지원금 합계</t>
  </si>
  <si>
    <t>예비비</t>
  </si>
  <si>
    <t>긴급의료비</t>
  </si>
  <si>
    <t>의료비</t>
  </si>
  <si>
    <t>예비비 소계</t>
  </si>
  <si>
    <t>예비비 합계</t>
  </si>
  <si>
    <t>총  계</t>
  </si>
  <si>
    <t>2017-2학기 33대 동아리연합회 자치회비 예결산안</t>
    <phoneticPr fontId="1" type="noConversion"/>
  </si>
  <si>
    <t>동연사업</t>
    <phoneticPr fontId="1" type="noConversion"/>
  </si>
  <si>
    <t>분과사업</t>
    <phoneticPr fontId="1" type="noConversion"/>
  </si>
  <si>
    <t>대동제 지원</t>
    <phoneticPr fontId="1" type="noConversion"/>
  </si>
  <si>
    <t>홈페이지 지원</t>
    <phoneticPr fontId="1" type="noConversion"/>
  </si>
  <si>
    <t>기타</t>
    <phoneticPr fontId="1" type="noConversion"/>
  </si>
  <si>
    <t>홈페이지 지원</t>
    <phoneticPr fontId="1" type="noConversion"/>
  </si>
  <si>
    <t>선결제</t>
  </si>
  <si>
    <t>날짜</t>
  </si>
  <si>
    <t>항목</t>
  </si>
  <si>
    <t>분류</t>
  </si>
  <si>
    <t>수입</t>
  </si>
  <si>
    <t>지출</t>
  </si>
  <si>
    <t>총수입</t>
  </si>
  <si>
    <t>총지출</t>
  </si>
  <si>
    <t>9월 1일</t>
    <phoneticPr fontId="1" type="noConversion"/>
  </si>
  <si>
    <t>사무비-업무추진비-직책보조비-동아리연합회장</t>
    <phoneticPr fontId="1" type="noConversion"/>
  </si>
  <si>
    <t>9월 1일</t>
    <phoneticPr fontId="1" type="noConversion"/>
  </si>
  <si>
    <t>사무비-업무추진비-직책보조비-부동아리연합회장</t>
    <phoneticPr fontId="1" type="noConversion"/>
  </si>
  <si>
    <t>9월 4일</t>
    <phoneticPr fontId="1" type="noConversion"/>
  </si>
  <si>
    <t>개강총회 선물</t>
    <phoneticPr fontId="1" type="noConversion"/>
  </si>
  <si>
    <t>지원비-일반지원-동아리지원-개강선물</t>
    <phoneticPr fontId="1" type="noConversion"/>
  </si>
  <si>
    <t>개강총회 선물</t>
    <phoneticPr fontId="1" type="noConversion"/>
  </si>
  <si>
    <t>아비꼬 오결제</t>
    <phoneticPr fontId="1" type="noConversion"/>
  </si>
  <si>
    <t>예비비-예비비-예비비</t>
    <phoneticPr fontId="1" type="noConversion"/>
  </si>
  <si>
    <t>아비꼬 오결제 환급</t>
    <phoneticPr fontId="1" type="noConversion"/>
  </si>
  <si>
    <t>9월 7일</t>
    <phoneticPr fontId="1" type="noConversion"/>
  </si>
  <si>
    <t>9월 7일</t>
    <phoneticPr fontId="1" type="noConversion"/>
  </si>
  <si>
    <t>지원비-일반지원-동아리지원-개강선물</t>
    <phoneticPr fontId="1" type="noConversion"/>
  </si>
  <si>
    <t>9월 8일</t>
    <phoneticPr fontId="1" type="noConversion"/>
  </si>
  <si>
    <t>9월 12일</t>
    <phoneticPr fontId="1" type="noConversion"/>
  </si>
  <si>
    <t>9월 13일</t>
    <phoneticPr fontId="1" type="noConversion"/>
  </si>
  <si>
    <t>9월 14일</t>
    <phoneticPr fontId="1" type="noConversion"/>
  </si>
  <si>
    <t>9월 18일</t>
    <phoneticPr fontId="1" type="noConversion"/>
  </si>
  <si>
    <t>사업비-사업지원비-대동제 지원-기타</t>
    <phoneticPr fontId="1" type="noConversion"/>
  </si>
  <si>
    <t>9월 19일</t>
    <phoneticPr fontId="1" type="noConversion"/>
  </si>
  <si>
    <t>대동제 준비 지원 교통비</t>
    <phoneticPr fontId="1" type="noConversion"/>
  </si>
  <si>
    <t>사무비-업무추진비-직책보조비-중앙집행부</t>
    <phoneticPr fontId="1" type="noConversion"/>
  </si>
  <si>
    <t>9월 19일</t>
    <phoneticPr fontId="1" type="noConversion"/>
  </si>
  <si>
    <t>2학기 자치회비 입금</t>
    <phoneticPr fontId="1" type="noConversion"/>
  </si>
  <si>
    <t>-</t>
    <phoneticPr fontId="1" type="noConversion"/>
  </si>
  <si>
    <t>-</t>
    <phoneticPr fontId="1" type="noConversion"/>
  </si>
  <si>
    <t>재등록서류 보관용 파일 구입</t>
    <phoneticPr fontId="1" type="noConversion"/>
  </si>
  <si>
    <t>사무비-운영비-사무비-사무용품 구입</t>
    <phoneticPr fontId="1" type="noConversion"/>
  </si>
  <si>
    <t>9월 21일</t>
    <phoneticPr fontId="1" type="noConversion"/>
  </si>
  <si>
    <t>득현</t>
    <phoneticPr fontId="1" type="noConversion"/>
  </si>
  <si>
    <t>9월 21일</t>
    <phoneticPr fontId="1" type="noConversion"/>
  </si>
  <si>
    <t>개강총회 선물(9/11 구입)</t>
    <phoneticPr fontId="1" type="noConversion"/>
  </si>
  <si>
    <t>개강총회 선물(9/19 구입)</t>
    <phoneticPr fontId="1" type="noConversion"/>
  </si>
  <si>
    <t>승준</t>
    <phoneticPr fontId="1" type="noConversion"/>
  </si>
  <si>
    <t>9월 잔여금액</t>
    <phoneticPr fontId="7" type="noConversion"/>
  </si>
  <si>
    <t>저번학기 이월자치회비</t>
    <phoneticPr fontId="1" type="noConversion"/>
  </si>
  <si>
    <t>대여비</t>
    <phoneticPr fontId="1" type="noConversion"/>
  </si>
  <si>
    <t>기타</t>
    <phoneticPr fontId="1" type="noConversion"/>
  </si>
  <si>
    <t>2018년 예비비</t>
    <phoneticPr fontId="1" type="noConversion"/>
  </si>
  <si>
    <t>소계</t>
    <phoneticPr fontId="1" type="noConversion"/>
  </si>
  <si>
    <t>소개책자 계약금</t>
    <phoneticPr fontId="1" type="noConversion"/>
  </si>
  <si>
    <t>OT 버스 계약금</t>
    <phoneticPr fontId="1" type="noConversion"/>
  </si>
  <si>
    <t>워크샵</t>
    <phoneticPr fontId="1" type="noConversion"/>
  </si>
  <si>
    <t>OT 준비비</t>
    <phoneticPr fontId="1" type="noConversion"/>
  </si>
  <si>
    <t>청주 수해복구 교통비 지원 (7/24 결제)</t>
    <phoneticPr fontId="1" type="noConversion"/>
  </si>
  <si>
    <t>워크샵 물품구매 택시비 지원 (8/24 결제)</t>
    <phoneticPr fontId="1" type="noConversion"/>
  </si>
  <si>
    <t>응용과학대학 환급(1학기 대동제 잔여금액)</t>
    <phoneticPr fontId="1" type="noConversion"/>
  </si>
  <si>
    <t>단풍놀이 등불 구매</t>
    <phoneticPr fontId="1" type="noConversion"/>
  </si>
  <si>
    <t>단풍놀이 간식지원</t>
    <phoneticPr fontId="1" type="noConversion"/>
  </si>
  <si>
    <t>소계</t>
    <phoneticPr fontId="1" type="noConversion"/>
  </si>
  <si>
    <t>선거관리워원회</t>
    <phoneticPr fontId="1" type="noConversion"/>
  </si>
  <si>
    <t>선관위 업무 지원</t>
    <phoneticPr fontId="1" type="noConversion"/>
  </si>
  <si>
    <t>10월 13일</t>
    <phoneticPr fontId="1" type="noConversion"/>
  </si>
  <si>
    <t>사업비-사업지원비-기타사업지원</t>
    <phoneticPr fontId="1" type="noConversion"/>
  </si>
  <si>
    <t>우.동.하.다 사업 스왈링 지원</t>
    <phoneticPr fontId="1" type="noConversion"/>
  </si>
  <si>
    <t>10월 13일</t>
    <phoneticPr fontId="1" type="noConversion"/>
  </si>
  <si>
    <t>우.동.하.다 사업 무풍지대 지원</t>
    <phoneticPr fontId="1" type="noConversion"/>
  </si>
  <si>
    <t>10월 30일</t>
    <phoneticPr fontId="1" type="noConversion"/>
  </si>
  <si>
    <t>우.동.하.다 사업 빛사냥 지원</t>
    <phoneticPr fontId="1" type="noConversion"/>
  </si>
  <si>
    <t>10월 잔여금액</t>
    <phoneticPr fontId="7" type="noConversion"/>
  </si>
  <si>
    <t xml:space="preserve"> </t>
    <phoneticPr fontId="1" type="noConversion"/>
  </si>
  <si>
    <t>10월 26일</t>
    <phoneticPr fontId="1" type="noConversion"/>
  </si>
  <si>
    <t>등록 이후 미처리된 자치회비 입금</t>
    <phoneticPr fontId="1" type="noConversion"/>
  </si>
  <si>
    <t>-</t>
    <phoneticPr fontId="1" type="noConversion"/>
  </si>
  <si>
    <t>11월 13일</t>
    <phoneticPr fontId="1" type="noConversion"/>
  </si>
  <si>
    <t>동아리연합회 설문조사 추첨 선물</t>
    <phoneticPr fontId="1" type="noConversion"/>
  </si>
  <si>
    <t>11월 21일</t>
    <phoneticPr fontId="1" type="noConversion"/>
  </si>
  <si>
    <t>동아리 연합회 투표 독려 물품</t>
    <phoneticPr fontId="1" type="noConversion"/>
  </si>
  <si>
    <t>지원금-일반지원-선거관리위원회-선관위 업무 지원</t>
    <phoneticPr fontId="1" type="noConversion"/>
  </si>
  <si>
    <t>11월 29일</t>
    <phoneticPr fontId="1" type="noConversion"/>
  </si>
  <si>
    <t>사업비-사업지원비-대동제 지원-대여비</t>
    <phoneticPr fontId="1" type="noConversion"/>
  </si>
  <si>
    <t>엠프 대여비</t>
    <phoneticPr fontId="1" type="noConversion"/>
  </si>
  <si>
    <t>11월 잔여금액</t>
    <phoneticPr fontId="7" type="noConversion"/>
  </si>
  <si>
    <t>12월 8일</t>
    <phoneticPr fontId="1" type="noConversion"/>
  </si>
  <si>
    <t>12월 13일</t>
    <phoneticPr fontId="1" type="noConversion"/>
  </si>
  <si>
    <t>12월 16일</t>
    <phoneticPr fontId="1" type="noConversion"/>
  </si>
  <si>
    <t>2017년 동연 홈페이지 서버 유지 비용</t>
    <phoneticPr fontId="1" type="noConversion"/>
  </si>
  <si>
    <t>사업비-사업지원비-홈페이지 지원-홈페이지 지원</t>
    <phoneticPr fontId="1" type="noConversion"/>
  </si>
  <si>
    <t>2017년 2학기 간식 사업</t>
    <phoneticPr fontId="1" type="noConversion"/>
  </si>
  <si>
    <t>사업비-사업운영비-동연사업</t>
    <phoneticPr fontId="1" type="noConversion"/>
  </si>
  <si>
    <t>예금이자</t>
    <phoneticPr fontId="1" type="noConversion"/>
  </si>
  <si>
    <t>예비비-예비비-예비비</t>
    <phoneticPr fontId="1" type="noConversion"/>
  </si>
  <si>
    <t>12월 잔여금액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</si>
</sst>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41" fontId="4" fillId="0" borderId="4" xfId="1" applyFont="1" applyBorder="1" applyAlignment="1">
      <alignment horizontal="left" vertical="center"/>
    </xf>
    <xf numFmtId="41" fontId="4" fillId="0" borderId="7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5" xfId="1" applyFont="1" applyBorder="1">
      <alignment vertical="center"/>
    </xf>
    <xf numFmtId="41" fontId="4" fillId="0" borderId="17" xfId="1" applyFont="1" applyBorder="1">
      <alignment vertical="center"/>
    </xf>
    <xf numFmtId="41" fontId="2" fillId="0" borderId="0" xfId="1" applyFont="1" applyBorder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7" xfId="1" applyNumberFormat="1" applyFont="1" applyFill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/>
    </xf>
    <xf numFmtId="0" fontId="2" fillId="0" borderId="26" xfId="2" applyBorder="1" applyAlignment="1">
      <alignment horizontal="center" vertical="center"/>
    </xf>
    <xf numFmtId="49" fontId="2" fillId="0" borderId="26" xfId="2" applyNumberFormat="1" applyBorder="1" applyAlignment="1">
      <alignment horizontal="center" vertical="center"/>
    </xf>
    <xf numFmtId="176" fontId="2" fillId="0" borderId="26" xfId="2" applyNumberForma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176" fontId="2" fillId="0" borderId="26" xfId="2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177" fontId="2" fillId="0" borderId="26" xfId="2" applyNumberFormat="1" applyFont="1" applyBorder="1" applyAlignment="1">
      <alignment horizontal="center" vertical="center"/>
    </xf>
    <xf numFmtId="176" fontId="2" fillId="0" borderId="0" xfId="2" applyNumberFormat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4" fillId="0" borderId="6" xfId="1" applyFont="1" applyFill="1" applyBorder="1" applyAlignment="1">
      <alignment horizontal="center" vertical="center"/>
    </xf>
    <xf numFmtId="41" fontId="2" fillId="0" borderId="0" xfId="2" applyNumberFormat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41" fontId="4" fillId="0" borderId="11" xfId="1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/>
    </xf>
    <xf numFmtId="41" fontId="6" fillId="0" borderId="20" xfId="1" applyFont="1" applyFill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24" xfId="1" applyFont="1" applyBorder="1" applyAlignment="1">
      <alignment horizontal="center" vertical="center"/>
    </xf>
    <xf numFmtId="41" fontId="4" fillId="0" borderId="25" xfId="1" applyFont="1" applyBorder="1" applyAlignment="1">
      <alignment horizontal="center" vertical="center"/>
    </xf>
    <xf numFmtId="41" fontId="4" fillId="0" borderId="22" xfId="1" applyFont="1" applyFill="1" applyBorder="1" applyAlignment="1">
      <alignment horizontal="center" vertical="center"/>
    </xf>
    <xf numFmtId="41" fontId="4" fillId="0" borderId="23" xfId="1" applyFont="1" applyFill="1" applyBorder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&#45380;%20&#46041;&#50500;&#47532;&#50672;&#54633;&#54924;%20&#51088;&#52824;&#54924;&#48708;%20&#44208;&#49328;&#5050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7.%20&#50696;&#49328;/2017&#45380;%20&#46041;&#50500;&#47532;&#50672;&#54633;&#54924;%20&#51088;&#52824;&#54924;&#48708;%20&#44208;&#49328;&#505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치회비 예결산안"/>
      <sheetName val="3월지출내역"/>
      <sheetName val="3월 선결제금 정리"/>
      <sheetName val="4월지출내역"/>
      <sheetName val="4월 선결제금 정리"/>
      <sheetName val="5월 지출내역"/>
      <sheetName val="5월 선결제금 정리"/>
      <sheetName val="6-7월 지출내역"/>
    </sheetNames>
    <sheetDataSet>
      <sheetData sheetId="0">
        <row r="86">
          <cell r="J86">
            <v>1359368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치회비 예결산안"/>
      <sheetName val="3월지출내역"/>
      <sheetName val="3월 선결제금 정리"/>
      <sheetName val="4월지출내역"/>
      <sheetName val="4월 선결제금 정리"/>
      <sheetName val="5월 지출내역"/>
      <sheetName val="5월 선결제금 정리"/>
      <sheetName val="6-7월 지출내역"/>
    </sheetNames>
    <sheetDataSet>
      <sheetData sheetId="0" refreshError="1"/>
      <sheetData sheetId="1">
        <row r="33">
          <cell r="D33">
            <v>2958460</v>
          </cell>
        </row>
      </sheetData>
      <sheetData sheetId="2" refreshError="1"/>
      <sheetData sheetId="3">
        <row r="25">
          <cell r="E25">
            <v>0</v>
          </cell>
          <cell r="F25">
            <v>300540</v>
          </cell>
        </row>
      </sheetData>
      <sheetData sheetId="4" refreshError="1"/>
      <sheetData sheetId="5">
        <row r="19">
          <cell r="E19">
            <v>200000</v>
          </cell>
          <cell r="F19">
            <v>645380</v>
          </cell>
        </row>
      </sheetData>
      <sheetData sheetId="6" refreshError="1"/>
      <sheetData sheetId="7">
        <row r="14">
          <cell r="E14">
            <v>146728</v>
          </cell>
          <cell r="F14">
            <v>999900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abSelected="1" topLeftCell="A37" workbookViewId="0">
      <selection activeCell="I49" sqref="I49"/>
    </sheetView>
  </sheetViews>
  <sheetFormatPr defaultRowHeight="16.5" x14ac:dyDescent="0.3"/>
  <cols>
    <col min="6" max="6" width="11.625" bestFit="1" customWidth="1"/>
    <col min="7" max="7" width="14.875" bestFit="1" customWidth="1"/>
    <col min="8" max="8" width="12.375" bestFit="1" customWidth="1"/>
    <col min="13" max="13" width="10.875" bestFit="1" customWidth="1"/>
  </cols>
  <sheetData>
    <row r="1" spans="1:13" ht="21" thickBot="1" x14ac:dyDescent="0.35">
      <c r="A1" s="38" t="s">
        <v>49</v>
      </c>
      <c r="B1" s="38"/>
      <c r="C1" s="38"/>
      <c r="D1" s="38"/>
      <c r="E1" s="38"/>
      <c r="F1" s="38"/>
      <c r="G1" s="38"/>
      <c r="H1" s="38"/>
      <c r="I1" s="38"/>
      <c r="J1" s="38"/>
    </row>
    <row r="2" spans="1:13" ht="17.25" thickBot="1" x14ac:dyDescent="0.35">
      <c r="A2" s="6"/>
      <c r="B2" s="6"/>
      <c r="C2" s="6"/>
      <c r="D2" s="6"/>
      <c r="E2" s="6"/>
      <c r="F2" s="6"/>
      <c r="G2" s="6"/>
      <c r="H2" s="42" t="s">
        <v>100</v>
      </c>
      <c r="I2" s="43"/>
      <c r="J2" s="1">
        <f>'[1]자치회비 예결산안'!$J$86</f>
        <v>1359368</v>
      </c>
    </row>
    <row r="3" spans="1:13" x14ac:dyDescent="0.3">
      <c r="A3" s="39" t="s">
        <v>0</v>
      </c>
      <c r="B3" s="40"/>
      <c r="C3" s="40"/>
      <c r="D3" s="40"/>
      <c r="E3" s="40"/>
      <c r="F3" s="40"/>
      <c r="G3" s="40"/>
    </row>
    <row r="4" spans="1:13" x14ac:dyDescent="0.3">
      <c r="A4" s="41" t="s">
        <v>1</v>
      </c>
      <c r="B4" s="25"/>
      <c r="C4" s="25" t="s">
        <v>2</v>
      </c>
      <c r="D4" s="25"/>
      <c r="E4" s="25" t="s">
        <v>3</v>
      </c>
      <c r="F4" s="25"/>
      <c r="G4" s="7" t="s">
        <v>4</v>
      </c>
      <c r="H4" s="8" t="s">
        <v>5</v>
      </c>
      <c r="I4" s="3" t="s">
        <v>6</v>
      </c>
      <c r="J4" s="2" t="s">
        <v>7</v>
      </c>
    </row>
    <row r="5" spans="1:13" x14ac:dyDescent="0.3">
      <c r="A5" s="32">
        <v>1</v>
      </c>
      <c r="B5" s="26" t="s">
        <v>8</v>
      </c>
      <c r="C5" s="26">
        <v>1</v>
      </c>
      <c r="D5" s="26" t="s">
        <v>9</v>
      </c>
      <c r="E5" s="26">
        <v>1</v>
      </c>
      <c r="F5" s="26" t="s">
        <v>10</v>
      </c>
      <c r="G5" s="7" t="s">
        <v>11</v>
      </c>
      <c r="H5" s="8">
        <v>50000</v>
      </c>
      <c r="I5" s="4"/>
      <c r="J5" s="2">
        <f t="shared" ref="J5:J38" si="0">H5-I5</f>
        <v>50000</v>
      </c>
    </row>
    <row r="6" spans="1:13" x14ac:dyDescent="0.3">
      <c r="A6" s="33"/>
      <c r="B6" s="27"/>
      <c r="C6" s="27"/>
      <c r="D6" s="27"/>
      <c r="E6" s="27"/>
      <c r="F6" s="27"/>
      <c r="G6" s="7" t="s">
        <v>12</v>
      </c>
      <c r="H6" s="8">
        <v>50000</v>
      </c>
      <c r="I6" s="4"/>
      <c r="J6" s="2">
        <f t="shared" si="0"/>
        <v>50000</v>
      </c>
    </row>
    <row r="7" spans="1:13" x14ac:dyDescent="0.3">
      <c r="A7" s="33"/>
      <c r="B7" s="27"/>
      <c r="C7" s="27"/>
      <c r="D7" s="27"/>
      <c r="E7" s="28"/>
      <c r="F7" s="28"/>
      <c r="G7" s="9" t="s">
        <v>14</v>
      </c>
      <c r="H7" s="10">
        <f>SUM(H5:H6)</f>
        <v>100000</v>
      </c>
      <c r="I7" s="4">
        <f>I5+I6</f>
        <v>0</v>
      </c>
      <c r="J7" s="2">
        <f t="shared" si="0"/>
        <v>100000</v>
      </c>
    </row>
    <row r="8" spans="1:13" x14ac:dyDescent="0.3">
      <c r="A8" s="33"/>
      <c r="B8" s="27"/>
      <c r="C8" s="27"/>
      <c r="D8" s="27"/>
      <c r="E8" s="26">
        <v>2</v>
      </c>
      <c r="F8" s="26" t="s">
        <v>15</v>
      </c>
      <c r="G8" s="7" t="s">
        <v>16</v>
      </c>
      <c r="H8" s="8">
        <v>50000</v>
      </c>
      <c r="I8" s="4">
        <v>6100</v>
      </c>
      <c r="J8" s="2">
        <f t="shared" si="0"/>
        <v>43900</v>
      </c>
      <c r="M8" s="22"/>
    </row>
    <row r="9" spans="1:13" x14ac:dyDescent="0.3">
      <c r="A9" s="33"/>
      <c r="B9" s="27"/>
      <c r="C9" s="27"/>
      <c r="D9" s="27"/>
      <c r="E9" s="27"/>
      <c r="F9" s="27"/>
      <c r="G9" s="7" t="s">
        <v>17</v>
      </c>
      <c r="H9" s="8">
        <v>50000</v>
      </c>
      <c r="I9" s="4">
        <v>15880</v>
      </c>
      <c r="J9" s="2">
        <f t="shared" si="0"/>
        <v>34120</v>
      </c>
    </row>
    <row r="10" spans="1:13" x14ac:dyDescent="0.3">
      <c r="A10" s="33"/>
      <c r="B10" s="27"/>
      <c r="C10" s="27"/>
      <c r="D10" s="27"/>
      <c r="E10" s="27"/>
      <c r="F10" s="27"/>
      <c r="G10" s="7" t="s">
        <v>18</v>
      </c>
      <c r="H10" s="8">
        <v>50000</v>
      </c>
      <c r="I10" s="4">
        <v>8400</v>
      </c>
      <c r="J10" s="2">
        <f t="shared" si="0"/>
        <v>41600</v>
      </c>
    </row>
    <row r="11" spans="1:13" x14ac:dyDescent="0.3">
      <c r="A11" s="33"/>
      <c r="B11" s="27"/>
      <c r="C11" s="27"/>
      <c r="D11" s="27"/>
      <c r="E11" s="28"/>
      <c r="F11" s="28"/>
      <c r="G11" s="9" t="s">
        <v>14</v>
      </c>
      <c r="H11" s="10">
        <f>SUM(H8:H10)</f>
        <v>150000</v>
      </c>
      <c r="I11" s="4">
        <f>I8+I9+I10</f>
        <v>30380</v>
      </c>
      <c r="J11" s="2">
        <f t="shared" si="0"/>
        <v>119620</v>
      </c>
    </row>
    <row r="12" spans="1:13" x14ac:dyDescent="0.3">
      <c r="A12" s="33"/>
      <c r="B12" s="27"/>
      <c r="C12" s="28"/>
      <c r="D12" s="28"/>
      <c r="E12" s="35" t="s">
        <v>19</v>
      </c>
      <c r="F12" s="36"/>
      <c r="G12" s="37"/>
      <c r="H12" s="10">
        <f>H7+H11</f>
        <v>250000</v>
      </c>
      <c r="I12" s="4">
        <f>I7+I11</f>
        <v>30380</v>
      </c>
      <c r="J12" s="2">
        <f t="shared" si="0"/>
        <v>219620</v>
      </c>
    </row>
    <row r="13" spans="1:13" x14ac:dyDescent="0.3">
      <c r="A13" s="33"/>
      <c r="B13" s="27"/>
      <c r="C13" s="26">
        <v>2</v>
      </c>
      <c r="D13" s="26" t="s">
        <v>10</v>
      </c>
      <c r="E13" s="26">
        <v>3</v>
      </c>
      <c r="F13" s="26" t="s">
        <v>8</v>
      </c>
      <c r="G13" s="7" t="s">
        <v>20</v>
      </c>
      <c r="H13" s="8">
        <v>200000</v>
      </c>
      <c r="I13" s="4">
        <v>23100</v>
      </c>
      <c r="J13" s="2">
        <f t="shared" si="0"/>
        <v>176900</v>
      </c>
    </row>
    <row r="14" spans="1:13" x14ac:dyDescent="0.3">
      <c r="A14" s="33"/>
      <c r="B14" s="27"/>
      <c r="C14" s="27"/>
      <c r="D14" s="27"/>
      <c r="E14" s="27"/>
      <c r="F14" s="27"/>
      <c r="G14" s="7" t="s">
        <v>13</v>
      </c>
      <c r="H14" s="8">
        <v>50000</v>
      </c>
      <c r="I14" s="4"/>
      <c r="J14" s="2">
        <f t="shared" si="0"/>
        <v>50000</v>
      </c>
    </row>
    <row r="15" spans="1:13" x14ac:dyDescent="0.3">
      <c r="A15" s="33"/>
      <c r="B15" s="27"/>
      <c r="C15" s="27"/>
      <c r="D15" s="27"/>
      <c r="E15" s="28"/>
      <c r="F15" s="28"/>
      <c r="G15" s="9" t="s">
        <v>14</v>
      </c>
      <c r="H15" s="10">
        <f>SUM(H13:H14)</f>
        <v>250000</v>
      </c>
      <c r="I15" s="4">
        <f>I13+I14</f>
        <v>23100</v>
      </c>
      <c r="J15" s="2">
        <f t="shared" si="0"/>
        <v>226900</v>
      </c>
    </row>
    <row r="16" spans="1:13" x14ac:dyDescent="0.3">
      <c r="A16" s="33"/>
      <c r="B16" s="27"/>
      <c r="C16" s="28"/>
      <c r="D16" s="28"/>
      <c r="E16" s="35" t="s">
        <v>21</v>
      </c>
      <c r="F16" s="36"/>
      <c r="G16" s="37"/>
      <c r="H16" s="10">
        <f>H15</f>
        <v>250000</v>
      </c>
      <c r="I16" s="4">
        <f>I15</f>
        <v>23100</v>
      </c>
      <c r="J16" s="2">
        <f t="shared" si="0"/>
        <v>226900</v>
      </c>
    </row>
    <row r="17" spans="1:10" x14ac:dyDescent="0.3">
      <c r="A17" s="33"/>
      <c r="B17" s="27"/>
      <c r="C17" s="26">
        <v>3</v>
      </c>
      <c r="D17" s="26" t="s">
        <v>22</v>
      </c>
      <c r="E17" s="26">
        <v>4</v>
      </c>
      <c r="F17" s="26" t="s">
        <v>23</v>
      </c>
      <c r="G17" s="7" t="s">
        <v>24</v>
      </c>
      <c r="H17" s="8">
        <v>50000</v>
      </c>
      <c r="I17" s="4"/>
      <c r="J17" s="2">
        <f t="shared" si="0"/>
        <v>50000</v>
      </c>
    </row>
    <row r="18" spans="1:10" x14ac:dyDescent="0.3">
      <c r="A18" s="33"/>
      <c r="B18" s="27"/>
      <c r="C18" s="27"/>
      <c r="D18" s="27"/>
      <c r="E18" s="28"/>
      <c r="F18" s="28"/>
      <c r="G18" s="9" t="s">
        <v>14</v>
      </c>
      <c r="H18" s="10">
        <f>H17</f>
        <v>50000</v>
      </c>
      <c r="I18" s="4">
        <f>I17</f>
        <v>0</v>
      </c>
      <c r="J18" s="2">
        <f t="shared" si="0"/>
        <v>50000</v>
      </c>
    </row>
    <row r="19" spans="1:10" x14ac:dyDescent="0.3">
      <c r="A19" s="33"/>
      <c r="B19" s="27"/>
      <c r="C19" s="28"/>
      <c r="D19" s="28"/>
      <c r="E19" s="35" t="s">
        <v>25</v>
      </c>
      <c r="F19" s="36"/>
      <c r="G19" s="37"/>
      <c r="H19" s="10">
        <f>H18</f>
        <v>50000</v>
      </c>
      <c r="I19" s="4">
        <f>I18</f>
        <v>0</v>
      </c>
      <c r="J19" s="2">
        <f t="shared" si="0"/>
        <v>50000</v>
      </c>
    </row>
    <row r="20" spans="1:10" x14ac:dyDescent="0.3">
      <c r="A20" s="34"/>
      <c r="B20" s="28"/>
      <c r="C20" s="35" t="s">
        <v>26</v>
      </c>
      <c r="D20" s="36"/>
      <c r="E20" s="36"/>
      <c r="F20" s="36"/>
      <c r="G20" s="37"/>
      <c r="H20" s="10">
        <f>H12+H16+H19</f>
        <v>550000</v>
      </c>
      <c r="I20" s="4">
        <f>I12+I16+I19</f>
        <v>53480</v>
      </c>
      <c r="J20" s="2">
        <f t="shared" si="0"/>
        <v>496520</v>
      </c>
    </row>
    <row r="21" spans="1:10" x14ac:dyDescent="0.3">
      <c r="A21" s="32">
        <v>2</v>
      </c>
      <c r="B21" s="26" t="s">
        <v>27</v>
      </c>
      <c r="C21" s="26">
        <v>4</v>
      </c>
      <c r="D21" s="26" t="s">
        <v>28</v>
      </c>
      <c r="E21" s="26">
        <v>5</v>
      </c>
      <c r="F21" s="26" t="s">
        <v>50</v>
      </c>
      <c r="G21" s="7" t="s">
        <v>29</v>
      </c>
      <c r="H21" s="8">
        <v>50000</v>
      </c>
      <c r="I21" s="4">
        <v>999400</v>
      </c>
      <c r="J21" s="2">
        <f t="shared" si="0"/>
        <v>-949400</v>
      </c>
    </row>
    <row r="22" spans="1:10" x14ac:dyDescent="0.3">
      <c r="A22" s="33"/>
      <c r="B22" s="27"/>
      <c r="C22" s="27"/>
      <c r="D22" s="27"/>
      <c r="E22" s="44"/>
      <c r="F22" s="28"/>
      <c r="G22" s="9" t="s">
        <v>14</v>
      </c>
      <c r="H22" s="10">
        <f>H21</f>
        <v>50000</v>
      </c>
      <c r="I22" s="4">
        <f>I21</f>
        <v>999400</v>
      </c>
      <c r="J22" s="2">
        <f t="shared" si="0"/>
        <v>-949400</v>
      </c>
    </row>
    <row r="23" spans="1:10" x14ac:dyDescent="0.3">
      <c r="A23" s="33"/>
      <c r="B23" s="27"/>
      <c r="C23" s="27"/>
      <c r="D23" s="27"/>
      <c r="E23" s="45">
        <v>6</v>
      </c>
      <c r="F23" s="26" t="s">
        <v>51</v>
      </c>
      <c r="G23" s="7" t="s">
        <v>29</v>
      </c>
      <c r="H23" s="8">
        <v>50000</v>
      </c>
      <c r="I23" s="4"/>
      <c r="J23" s="2">
        <f t="shared" si="0"/>
        <v>50000</v>
      </c>
    </row>
    <row r="24" spans="1:10" x14ac:dyDescent="0.3">
      <c r="A24" s="33"/>
      <c r="B24" s="27"/>
      <c r="C24" s="27"/>
      <c r="D24" s="27"/>
      <c r="E24" s="28"/>
      <c r="F24" s="28"/>
      <c r="G24" s="9" t="s">
        <v>14</v>
      </c>
      <c r="H24" s="10">
        <f>H23</f>
        <v>50000</v>
      </c>
      <c r="I24" s="4">
        <f>I23</f>
        <v>0</v>
      </c>
      <c r="J24" s="2">
        <f t="shared" si="0"/>
        <v>50000</v>
      </c>
    </row>
    <row r="25" spans="1:10" x14ac:dyDescent="0.3">
      <c r="A25" s="33"/>
      <c r="B25" s="27"/>
      <c r="C25" s="28"/>
      <c r="D25" s="28"/>
      <c r="E25" s="35" t="s">
        <v>30</v>
      </c>
      <c r="F25" s="36"/>
      <c r="G25" s="37"/>
      <c r="H25" s="10">
        <f>H22+H24</f>
        <v>100000</v>
      </c>
      <c r="I25" s="4">
        <f>I22+I24</f>
        <v>999400</v>
      </c>
      <c r="J25" s="2">
        <f t="shared" si="0"/>
        <v>-899400</v>
      </c>
    </row>
    <row r="26" spans="1:10" x14ac:dyDescent="0.3">
      <c r="A26" s="33"/>
      <c r="B26" s="27"/>
      <c r="C26" s="26">
        <v>5</v>
      </c>
      <c r="D26" s="26" t="s">
        <v>31</v>
      </c>
      <c r="E26" s="26">
        <v>7</v>
      </c>
      <c r="F26" s="26" t="s">
        <v>52</v>
      </c>
      <c r="G26" s="7" t="s">
        <v>101</v>
      </c>
      <c r="H26" s="8">
        <v>150000</v>
      </c>
      <c r="I26" s="4">
        <v>150000</v>
      </c>
      <c r="J26" s="2">
        <f t="shared" si="0"/>
        <v>0</v>
      </c>
    </row>
    <row r="27" spans="1:10" x14ac:dyDescent="0.3">
      <c r="A27" s="33"/>
      <c r="B27" s="27"/>
      <c r="C27" s="27"/>
      <c r="D27" s="27"/>
      <c r="E27" s="27"/>
      <c r="F27" s="27"/>
      <c r="G27" s="7" t="s">
        <v>102</v>
      </c>
      <c r="H27" s="8">
        <v>100000</v>
      </c>
      <c r="I27" s="4">
        <v>77900</v>
      </c>
      <c r="J27" s="2">
        <f t="shared" si="0"/>
        <v>22100</v>
      </c>
    </row>
    <row r="28" spans="1:10" x14ac:dyDescent="0.3">
      <c r="A28" s="33"/>
      <c r="B28" s="27"/>
      <c r="C28" s="27"/>
      <c r="D28" s="27"/>
      <c r="E28" s="28"/>
      <c r="F28" s="28"/>
      <c r="G28" s="9" t="s">
        <v>14</v>
      </c>
      <c r="H28" s="10">
        <f>H26+H27</f>
        <v>250000</v>
      </c>
      <c r="I28" s="4">
        <f>I26+I27</f>
        <v>227900</v>
      </c>
      <c r="J28" s="2">
        <f t="shared" si="0"/>
        <v>22100</v>
      </c>
    </row>
    <row r="29" spans="1:10" x14ac:dyDescent="0.3">
      <c r="A29" s="33"/>
      <c r="B29" s="27"/>
      <c r="C29" s="27"/>
      <c r="D29" s="27"/>
      <c r="E29" s="26">
        <v>8</v>
      </c>
      <c r="F29" s="26" t="s">
        <v>53</v>
      </c>
      <c r="G29" s="7" t="s">
        <v>55</v>
      </c>
      <c r="H29" s="8">
        <v>600000</v>
      </c>
      <c r="I29" s="4">
        <v>231000</v>
      </c>
      <c r="J29" s="2">
        <f t="shared" si="0"/>
        <v>369000</v>
      </c>
    </row>
    <row r="30" spans="1:10" x14ac:dyDescent="0.3">
      <c r="A30" s="33"/>
      <c r="B30" s="27"/>
      <c r="C30" s="27"/>
      <c r="D30" s="27"/>
      <c r="E30" s="27"/>
      <c r="F30" s="27"/>
      <c r="G30" s="7" t="s">
        <v>54</v>
      </c>
      <c r="H30" s="8">
        <v>100000</v>
      </c>
      <c r="I30" s="4"/>
      <c r="J30" s="2">
        <f t="shared" si="0"/>
        <v>100000</v>
      </c>
    </row>
    <row r="31" spans="1:10" x14ac:dyDescent="0.3">
      <c r="A31" s="33"/>
      <c r="B31" s="27"/>
      <c r="C31" s="27"/>
      <c r="D31" s="27"/>
      <c r="E31" s="28"/>
      <c r="F31" s="28"/>
      <c r="G31" s="9" t="s">
        <v>14</v>
      </c>
      <c r="H31" s="10">
        <f>H29+H30</f>
        <v>700000</v>
      </c>
      <c r="I31" s="4">
        <f>I29+I30</f>
        <v>231000</v>
      </c>
      <c r="J31" s="2">
        <f t="shared" si="0"/>
        <v>469000</v>
      </c>
    </row>
    <row r="32" spans="1:10" x14ac:dyDescent="0.3">
      <c r="A32" s="33"/>
      <c r="B32" s="27"/>
      <c r="C32" s="27"/>
      <c r="D32" s="27"/>
      <c r="E32" s="26">
        <v>9</v>
      </c>
      <c r="F32" s="26" t="s">
        <v>32</v>
      </c>
      <c r="G32" s="7" t="s">
        <v>29</v>
      </c>
      <c r="H32" s="8">
        <v>400000</v>
      </c>
      <c r="I32" s="4">
        <v>399060</v>
      </c>
      <c r="J32" s="2">
        <f t="shared" si="0"/>
        <v>940</v>
      </c>
    </row>
    <row r="33" spans="1:10" x14ac:dyDescent="0.3">
      <c r="A33" s="33"/>
      <c r="B33" s="27"/>
      <c r="C33" s="27"/>
      <c r="D33" s="27"/>
      <c r="E33" s="28"/>
      <c r="F33" s="28"/>
      <c r="G33" s="9" t="s">
        <v>14</v>
      </c>
      <c r="H33" s="10">
        <f>H32</f>
        <v>400000</v>
      </c>
      <c r="I33" s="4">
        <f>I32</f>
        <v>399060</v>
      </c>
      <c r="J33" s="2">
        <f t="shared" si="0"/>
        <v>940</v>
      </c>
    </row>
    <row r="34" spans="1:10" x14ac:dyDescent="0.3">
      <c r="A34" s="33"/>
      <c r="B34" s="27"/>
      <c r="C34" s="28"/>
      <c r="D34" s="28"/>
      <c r="E34" s="35" t="s">
        <v>33</v>
      </c>
      <c r="F34" s="36"/>
      <c r="G34" s="37"/>
      <c r="H34" s="11">
        <f>H28+H31+H33</f>
        <v>1350000</v>
      </c>
      <c r="I34" s="4">
        <f>I31+I33+I28</f>
        <v>857960</v>
      </c>
      <c r="J34" s="2">
        <f t="shared" si="0"/>
        <v>492040</v>
      </c>
    </row>
    <row r="35" spans="1:10" x14ac:dyDescent="0.3">
      <c r="A35" s="34"/>
      <c r="B35" s="28"/>
      <c r="C35" s="35" t="s">
        <v>34</v>
      </c>
      <c r="D35" s="36"/>
      <c r="E35" s="36"/>
      <c r="F35" s="36"/>
      <c r="G35" s="37"/>
      <c r="H35" s="10">
        <f>H25+H34</f>
        <v>1450000</v>
      </c>
      <c r="I35" s="4">
        <f>I25+I34</f>
        <v>1857360</v>
      </c>
      <c r="J35" s="2">
        <f t="shared" si="0"/>
        <v>-407360</v>
      </c>
    </row>
    <row r="36" spans="1:10" x14ac:dyDescent="0.3">
      <c r="A36" s="32">
        <v>3</v>
      </c>
      <c r="B36" s="26" t="s">
        <v>35</v>
      </c>
      <c r="C36" s="26">
        <v>6</v>
      </c>
      <c r="D36" s="26" t="s">
        <v>36</v>
      </c>
      <c r="E36" s="26">
        <v>10</v>
      </c>
      <c r="F36" s="26" t="s">
        <v>37</v>
      </c>
      <c r="G36" s="7" t="s">
        <v>38</v>
      </c>
      <c r="H36" s="8">
        <v>350000</v>
      </c>
      <c r="I36" s="4">
        <v>384590</v>
      </c>
      <c r="J36" s="2">
        <f t="shared" si="0"/>
        <v>-34590</v>
      </c>
    </row>
    <row r="37" spans="1:10" x14ac:dyDescent="0.3">
      <c r="A37" s="33"/>
      <c r="B37" s="27"/>
      <c r="C37" s="27"/>
      <c r="D37" s="27"/>
      <c r="E37" s="27"/>
      <c r="F37" s="27"/>
      <c r="G37" s="7" t="s">
        <v>13</v>
      </c>
      <c r="H37" s="8">
        <v>50000</v>
      </c>
      <c r="I37" s="4"/>
      <c r="J37" s="2">
        <f t="shared" si="0"/>
        <v>50000</v>
      </c>
    </row>
    <row r="38" spans="1:10" x14ac:dyDescent="0.3">
      <c r="A38" s="33"/>
      <c r="B38" s="27"/>
      <c r="C38" s="27"/>
      <c r="D38" s="27"/>
      <c r="E38" s="28"/>
      <c r="F38" s="28"/>
      <c r="G38" s="9" t="s">
        <v>14</v>
      </c>
      <c r="H38" s="10">
        <f>H36+H37</f>
        <v>400000</v>
      </c>
      <c r="I38" s="4">
        <f>I36+I37</f>
        <v>384590</v>
      </c>
      <c r="J38" s="2">
        <f t="shared" si="0"/>
        <v>15410</v>
      </c>
    </row>
    <row r="39" spans="1:10" x14ac:dyDescent="0.3">
      <c r="A39" s="33"/>
      <c r="B39" s="27"/>
      <c r="C39" s="27"/>
      <c r="D39" s="27"/>
      <c r="E39" s="25">
        <v>11</v>
      </c>
      <c r="F39" s="25" t="s">
        <v>115</v>
      </c>
      <c r="G39" s="23" t="s">
        <v>116</v>
      </c>
      <c r="H39" s="8">
        <v>400000</v>
      </c>
      <c r="I39" s="4">
        <v>298500</v>
      </c>
      <c r="J39" s="2">
        <f>H39-I39</f>
        <v>101500</v>
      </c>
    </row>
    <row r="40" spans="1:10" x14ac:dyDescent="0.3">
      <c r="A40" s="33"/>
      <c r="B40" s="27"/>
      <c r="C40" s="27"/>
      <c r="D40" s="27"/>
      <c r="E40" s="25"/>
      <c r="F40" s="25"/>
      <c r="G40" s="9" t="s">
        <v>114</v>
      </c>
      <c r="H40" s="10">
        <f>H39</f>
        <v>400000</v>
      </c>
      <c r="I40" s="4">
        <f>I39</f>
        <v>298500</v>
      </c>
      <c r="J40" s="2">
        <f>H40-I40</f>
        <v>101500</v>
      </c>
    </row>
    <row r="41" spans="1:10" x14ac:dyDescent="0.3">
      <c r="A41" s="33"/>
      <c r="B41" s="27"/>
      <c r="C41" s="28"/>
      <c r="D41" s="28"/>
      <c r="E41" s="35" t="s">
        <v>39</v>
      </c>
      <c r="F41" s="36"/>
      <c r="G41" s="37"/>
      <c r="H41" s="10">
        <f>H38+H40</f>
        <v>800000</v>
      </c>
      <c r="I41" s="4">
        <f>I38+I40</f>
        <v>683090</v>
      </c>
      <c r="J41" s="2">
        <f>H41-I41</f>
        <v>116910</v>
      </c>
    </row>
    <row r="42" spans="1:10" x14ac:dyDescent="0.3">
      <c r="A42" s="33"/>
      <c r="B42" s="27"/>
      <c r="C42" s="26">
        <v>7</v>
      </c>
      <c r="D42" s="26" t="s">
        <v>40</v>
      </c>
      <c r="E42" s="26">
        <v>12</v>
      </c>
      <c r="F42" s="26" t="s">
        <v>40</v>
      </c>
      <c r="G42" s="7" t="s">
        <v>29</v>
      </c>
      <c r="H42" s="8">
        <v>50000</v>
      </c>
      <c r="I42" s="4"/>
      <c r="J42" s="2">
        <f t="shared" ref="J42:J53" si="1">H42-I42</f>
        <v>50000</v>
      </c>
    </row>
    <row r="43" spans="1:10" x14ac:dyDescent="0.3">
      <c r="A43" s="33"/>
      <c r="B43" s="27"/>
      <c r="C43" s="27"/>
      <c r="D43" s="27"/>
      <c r="E43" s="28"/>
      <c r="F43" s="28"/>
      <c r="G43" s="9" t="s">
        <v>14</v>
      </c>
      <c r="H43" s="10">
        <f>H42</f>
        <v>50000</v>
      </c>
      <c r="I43" s="4">
        <f>I42</f>
        <v>0</v>
      </c>
      <c r="J43" s="2">
        <f t="shared" si="1"/>
        <v>50000</v>
      </c>
    </row>
    <row r="44" spans="1:10" x14ac:dyDescent="0.3">
      <c r="A44" s="33"/>
      <c r="B44" s="27"/>
      <c r="C44" s="28"/>
      <c r="D44" s="28"/>
      <c r="E44" s="35" t="s">
        <v>41</v>
      </c>
      <c r="F44" s="36"/>
      <c r="G44" s="37"/>
      <c r="H44" s="10">
        <f>H43</f>
        <v>50000</v>
      </c>
      <c r="I44" s="4">
        <f>I43</f>
        <v>0</v>
      </c>
      <c r="J44" s="2">
        <f t="shared" si="1"/>
        <v>50000</v>
      </c>
    </row>
    <row r="45" spans="1:10" x14ac:dyDescent="0.3">
      <c r="A45" s="34"/>
      <c r="B45" s="28"/>
      <c r="C45" s="35" t="s">
        <v>42</v>
      </c>
      <c r="D45" s="36"/>
      <c r="E45" s="36"/>
      <c r="F45" s="36"/>
      <c r="G45" s="37"/>
      <c r="H45" s="10">
        <f>H41+H44</f>
        <v>850000</v>
      </c>
      <c r="I45" s="4">
        <f>I41+I44</f>
        <v>683090</v>
      </c>
      <c r="J45" s="2">
        <f t="shared" si="1"/>
        <v>166910</v>
      </c>
    </row>
    <row r="46" spans="1:10" x14ac:dyDescent="0.3">
      <c r="A46" s="32">
        <v>4</v>
      </c>
      <c r="B46" s="26" t="s">
        <v>43</v>
      </c>
      <c r="C46" s="26">
        <v>8</v>
      </c>
      <c r="D46" s="26" t="s">
        <v>43</v>
      </c>
      <c r="E46" s="26">
        <v>13</v>
      </c>
      <c r="F46" s="26" t="s">
        <v>44</v>
      </c>
      <c r="G46" s="7" t="s">
        <v>45</v>
      </c>
      <c r="H46" s="8">
        <v>50000</v>
      </c>
      <c r="I46" s="4"/>
      <c r="J46" s="2">
        <f t="shared" si="1"/>
        <v>50000</v>
      </c>
    </row>
    <row r="47" spans="1:10" x14ac:dyDescent="0.3">
      <c r="A47" s="33"/>
      <c r="B47" s="27"/>
      <c r="C47" s="27"/>
      <c r="D47" s="27"/>
      <c r="E47" s="28"/>
      <c r="F47" s="28"/>
      <c r="G47" s="9" t="s">
        <v>14</v>
      </c>
      <c r="H47" s="10">
        <v>50000</v>
      </c>
      <c r="I47" s="4">
        <f>I46</f>
        <v>0</v>
      </c>
      <c r="J47" s="2">
        <f t="shared" si="1"/>
        <v>50000</v>
      </c>
    </row>
    <row r="48" spans="1:10" x14ac:dyDescent="0.3">
      <c r="A48" s="33"/>
      <c r="B48" s="27"/>
      <c r="C48" s="27"/>
      <c r="D48" s="27"/>
      <c r="E48" s="26">
        <v>14</v>
      </c>
      <c r="F48" s="26" t="s">
        <v>43</v>
      </c>
      <c r="G48" s="7" t="s">
        <v>29</v>
      </c>
      <c r="H48" s="8">
        <v>50000</v>
      </c>
      <c r="I48" s="4">
        <v>-117470</v>
      </c>
      <c r="J48" s="2">
        <f t="shared" si="1"/>
        <v>167470</v>
      </c>
    </row>
    <row r="49" spans="1:10" x14ac:dyDescent="0.3">
      <c r="A49" s="33"/>
      <c r="B49" s="27"/>
      <c r="C49" s="27"/>
      <c r="D49" s="27"/>
      <c r="E49" s="28"/>
      <c r="F49" s="28"/>
      <c r="G49" s="9" t="s">
        <v>14</v>
      </c>
      <c r="H49" s="10">
        <v>50000</v>
      </c>
      <c r="I49" s="4">
        <f>I48</f>
        <v>-117470</v>
      </c>
      <c r="J49" s="2">
        <f t="shared" si="1"/>
        <v>167470</v>
      </c>
    </row>
    <row r="50" spans="1:10" x14ac:dyDescent="0.3">
      <c r="A50" s="33"/>
      <c r="B50" s="27"/>
      <c r="C50" s="27"/>
      <c r="D50" s="27"/>
      <c r="E50" s="25">
        <v>15</v>
      </c>
      <c r="F50" s="26" t="s">
        <v>103</v>
      </c>
      <c r="G50" s="21" t="s">
        <v>105</v>
      </c>
      <c r="H50" s="8">
        <v>500000</v>
      </c>
      <c r="I50" s="4"/>
      <c r="J50" s="2">
        <f t="shared" si="1"/>
        <v>500000</v>
      </c>
    </row>
    <row r="51" spans="1:10" x14ac:dyDescent="0.3">
      <c r="A51" s="33"/>
      <c r="B51" s="27"/>
      <c r="C51" s="27"/>
      <c r="D51" s="27"/>
      <c r="E51" s="25"/>
      <c r="F51" s="27"/>
      <c r="G51" s="21" t="s">
        <v>108</v>
      </c>
      <c r="H51" s="8">
        <v>500000</v>
      </c>
      <c r="I51" s="4"/>
      <c r="J51" s="2">
        <f>H51-I51</f>
        <v>500000</v>
      </c>
    </row>
    <row r="52" spans="1:10" x14ac:dyDescent="0.3">
      <c r="A52" s="33"/>
      <c r="B52" s="27"/>
      <c r="C52" s="27"/>
      <c r="D52" s="27"/>
      <c r="E52" s="25"/>
      <c r="F52" s="27"/>
      <c r="G52" s="21" t="s">
        <v>106</v>
      </c>
      <c r="H52" s="8">
        <v>200000</v>
      </c>
      <c r="I52" s="4"/>
      <c r="J52" s="2">
        <f t="shared" si="1"/>
        <v>200000</v>
      </c>
    </row>
    <row r="53" spans="1:10" x14ac:dyDescent="0.3">
      <c r="A53" s="33"/>
      <c r="B53" s="27"/>
      <c r="C53" s="27"/>
      <c r="D53" s="27"/>
      <c r="E53" s="25"/>
      <c r="F53" s="27"/>
      <c r="G53" s="21" t="s">
        <v>107</v>
      </c>
      <c r="H53" s="8">
        <v>200000</v>
      </c>
      <c r="I53" s="4"/>
      <c r="J53" s="2">
        <f t="shared" si="1"/>
        <v>200000</v>
      </c>
    </row>
    <row r="54" spans="1:10" x14ac:dyDescent="0.3">
      <c r="A54" s="33"/>
      <c r="B54" s="27"/>
      <c r="C54" s="27"/>
      <c r="D54" s="27"/>
      <c r="E54" s="25"/>
      <c r="F54" s="28"/>
      <c r="G54" s="9" t="s">
        <v>104</v>
      </c>
      <c r="H54" s="10">
        <f>H50+H51+H52+H53</f>
        <v>1400000</v>
      </c>
      <c r="I54" s="4">
        <f>I50+I51+I52+I53</f>
        <v>0</v>
      </c>
      <c r="J54" s="2">
        <f>SUM(J50:J53)</f>
        <v>1400000</v>
      </c>
    </row>
    <row r="55" spans="1:10" x14ac:dyDescent="0.3">
      <c r="A55" s="33"/>
      <c r="B55" s="27"/>
      <c r="C55" s="28"/>
      <c r="D55" s="28"/>
      <c r="E55" s="35" t="s">
        <v>46</v>
      </c>
      <c r="F55" s="36"/>
      <c r="G55" s="37"/>
      <c r="H55" s="10">
        <f>H47+H49+H54</f>
        <v>1500000</v>
      </c>
      <c r="I55" s="4">
        <f>I47+I49+I54</f>
        <v>-117470</v>
      </c>
      <c r="J55" s="2">
        <f>H55-I55</f>
        <v>1617470</v>
      </c>
    </row>
    <row r="56" spans="1:10" x14ac:dyDescent="0.3">
      <c r="A56" s="34"/>
      <c r="B56" s="28"/>
      <c r="C56" s="35" t="s">
        <v>47</v>
      </c>
      <c r="D56" s="36"/>
      <c r="E56" s="36"/>
      <c r="F56" s="36"/>
      <c r="G56" s="37"/>
      <c r="H56" s="10">
        <f>H55</f>
        <v>1500000</v>
      </c>
      <c r="I56" s="4">
        <f>I55</f>
        <v>-117470</v>
      </c>
      <c r="J56" s="2">
        <f>H56-I56</f>
        <v>1617470</v>
      </c>
    </row>
    <row r="57" spans="1:10" ht="17.25" thickBot="1" x14ac:dyDescent="0.35">
      <c r="A57" s="29" t="s">
        <v>48</v>
      </c>
      <c r="B57" s="30"/>
      <c r="C57" s="30"/>
      <c r="D57" s="30"/>
      <c r="E57" s="30"/>
      <c r="F57" s="30"/>
      <c r="G57" s="31"/>
      <c r="H57" s="12">
        <f>3019500+J2</f>
        <v>4378868</v>
      </c>
      <c r="I57" s="5">
        <f>I20+I35+I45+I56</f>
        <v>2476460</v>
      </c>
      <c r="J57" s="2">
        <f>H57-I57</f>
        <v>1902408</v>
      </c>
    </row>
    <row r="58" spans="1:10" x14ac:dyDescent="0.3">
      <c r="H58" s="22"/>
    </row>
  </sheetData>
  <mergeCells count="73">
    <mergeCell ref="E39:E40"/>
    <mergeCell ref="F39:F40"/>
    <mergeCell ref="F36:F38"/>
    <mergeCell ref="D36:D41"/>
    <mergeCell ref="E36:E38"/>
    <mergeCell ref="A5:A20"/>
    <mergeCell ref="B5:B20"/>
    <mergeCell ref="C5:C12"/>
    <mergeCell ref="A36:A45"/>
    <mergeCell ref="B36:B45"/>
    <mergeCell ref="C36:C41"/>
    <mergeCell ref="A21:A35"/>
    <mergeCell ref="B21:B35"/>
    <mergeCell ref="F42:F43"/>
    <mergeCell ref="E41:G41"/>
    <mergeCell ref="E16:G16"/>
    <mergeCell ref="C13:C16"/>
    <mergeCell ref="D13:D16"/>
    <mergeCell ref="E13:E15"/>
    <mergeCell ref="F13:F15"/>
    <mergeCell ref="C21:C25"/>
    <mergeCell ref="D21:D25"/>
    <mergeCell ref="E21:E22"/>
    <mergeCell ref="E23:E24"/>
    <mergeCell ref="E25:G25"/>
    <mergeCell ref="C20:G20"/>
    <mergeCell ref="C35:G35"/>
    <mergeCell ref="D26:D34"/>
    <mergeCell ref="E26:E28"/>
    <mergeCell ref="F26:F28"/>
    <mergeCell ref="E29:E31"/>
    <mergeCell ref="E34:G34"/>
    <mergeCell ref="F29:F31"/>
    <mergeCell ref="E32:E33"/>
    <mergeCell ref="F32:F33"/>
    <mergeCell ref="F5:F7"/>
    <mergeCell ref="E8:E11"/>
    <mergeCell ref="F8:F11"/>
    <mergeCell ref="D5:D12"/>
    <mergeCell ref="E5:E7"/>
    <mergeCell ref="E12:G12"/>
    <mergeCell ref="C46:C55"/>
    <mergeCell ref="B46:B56"/>
    <mergeCell ref="A1:J1"/>
    <mergeCell ref="A3:G3"/>
    <mergeCell ref="A4:B4"/>
    <mergeCell ref="C4:D4"/>
    <mergeCell ref="E4:F4"/>
    <mergeCell ref="H2:I2"/>
    <mergeCell ref="F23:F24"/>
    <mergeCell ref="C26:C34"/>
    <mergeCell ref="E19:G19"/>
    <mergeCell ref="C17:C19"/>
    <mergeCell ref="D17:D19"/>
    <mergeCell ref="E17:E18"/>
    <mergeCell ref="F17:F18"/>
    <mergeCell ref="F21:F22"/>
    <mergeCell ref="E50:E54"/>
    <mergeCell ref="F50:F54"/>
    <mergeCell ref="A57:G57"/>
    <mergeCell ref="A46:A56"/>
    <mergeCell ref="E42:E43"/>
    <mergeCell ref="D42:D44"/>
    <mergeCell ref="C42:C44"/>
    <mergeCell ref="E46:E47"/>
    <mergeCell ref="E48:E49"/>
    <mergeCell ref="E44:G44"/>
    <mergeCell ref="C45:G45"/>
    <mergeCell ref="E55:G55"/>
    <mergeCell ref="C56:G56"/>
    <mergeCell ref="F46:F47"/>
    <mergeCell ref="F48:F49"/>
    <mergeCell ref="D46:D55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workbookViewId="0">
      <selection activeCell="F19" sqref="F19"/>
    </sheetView>
  </sheetViews>
  <sheetFormatPr defaultRowHeight="16.5" x14ac:dyDescent="0.3"/>
  <cols>
    <col min="1" max="1" width="9" style="18"/>
    <col min="2" max="2" width="8.875" style="18" bestFit="1" customWidth="1"/>
    <col min="3" max="3" width="45.125" style="18" bestFit="1" customWidth="1"/>
    <col min="4" max="4" width="60.75" style="18" bestFit="1" customWidth="1"/>
    <col min="5" max="5" width="9.875" style="20" bestFit="1" customWidth="1"/>
    <col min="6" max="6" width="9.125" style="20" bestFit="1" customWidth="1"/>
    <col min="7" max="7" width="9" style="20"/>
    <col min="8" max="8" width="9.125" style="20" bestFit="1" customWidth="1"/>
    <col min="9" max="10" width="9" style="20"/>
    <col min="11" max="11" width="9.125" style="20" bestFit="1" customWidth="1"/>
    <col min="12" max="16384" width="9" style="18"/>
  </cols>
  <sheetData>
    <row r="1" spans="1:11" x14ac:dyDescent="0.3">
      <c r="A1" s="13" t="s">
        <v>56</v>
      </c>
      <c r="B1" s="14" t="s">
        <v>57</v>
      </c>
      <c r="C1" s="13" t="s">
        <v>58</v>
      </c>
      <c r="D1" s="13" t="s">
        <v>59</v>
      </c>
      <c r="E1" s="15" t="s">
        <v>60</v>
      </c>
      <c r="F1" s="15" t="s">
        <v>61</v>
      </c>
      <c r="G1" s="15" t="s">
        <v>8</v>
      </c>
      <c r="H1" s="15" t="s">
        <v>27</v>
      </c>
      <c r="I1" s="15" t="s">
        <v>35</v>
      </c>
      <c r="J1" s="15" t="s">
        <v>10</v>
      </c>
      <c r="K1" s="15" t="s">
        <v>43</v>
      </c>
    </row>
    <row r="2" spans="1:11" x14ac:dyDescent="0.3">
      <c r="A2" s="13" t="s">
        <v>94</v>
      </c>
      <c r="B2" s="16" t="s">
        <v>64</v>
      </c>
      <c r="C2" s="18" t="s">
        <v>109</v>
      </c>
      <c r="D2" s="16" t="s">
        <v>65</v>
      </c>
      <c r="E2" s="15"/>
      <c r="F2" s="15">
        <v>6100</v>
      </c>
      <c r="G2" s="15">
        <v>6100</v>
      </c>
      <c r="H2" s="15"/>
      <c r="I2" s="15"/>
      <c r="J2" s="15"/>
      <c r="K2" s="15"/>
    </row>
    <row r="3" spans="1:11" x14ac:dyDescent="0.3">
      <c r="A3" s="13" t="s">
        <v>98</v>
      </c>
      <c r="B3" s="16" t="s">
        <v>66</v>
      </c>
      <c r="C3" s="16" t="s">
        <v>109</v>
      </c>
      <c r="D3" s="16" t="s">
        <v>67</v>
      </c>
      <c r="E3" s="15"/>
      <c r="F3" s="15">
        <v>6100</v>
      </c>
      <c r="G3" s="15">
        <v>6100</v>
      </c>
      <c r="H3" s="15"/>
      <c r="I3" s="15"/>
      <c r="J3" s="15"/>
      <c r="K3" s="15"/>
    </row>
    <row r="4" spans="1:11" x14ac:dyDescent="0.3">
      <c r="A4" s="16" t="s">
        <v>98</v>
      </c>
      <c r="B4" s="16" t="s">
        <v>66</v>
      </c>
      <c r="C4" s="16" t="s">
        <v>110</v>
      </c>
      <c r="D4" s="16" t="s">
        <v>67</v>
      </c>
      <c r="E4" s="15"/>
      <c r="F4" s="15">
        <v>10030</v>
      </c>
      <c r="G4" s="15">
        <v>9780</v>
      </c>
      <c r="H4" s="15"/>
      <c r="I4" s="15"/>
      <c r="J4" s="15"/>
      <c r="K4" s="15">
        <v>250</v>
      </c>
    </row>
    <row r="5" spans="1:11" x14ac:dyDescent="0.3">
      <c r="A5" s="16"/>
      <c r="B5" s="16" t="s">
        <v>68</v>
      </c>
      <c r="C5" s="16" t="s">
        <v>69</v>
      </c>
      <c r="D5" s="16" t="s">
        <v>70</v>
      </c>
      <c r="E5" s="15"/>
      <c r="F5" s="15">
        <v>49500</v>
      </c>
      <c r="G5" s="15"/>
      <c r="H5" s="15"/>
      <c r="I5" s="15">
        <v>49500</v>
      </c>
      <c r="J5" s="15"/>
      <c r="K5" s="15"/>
    </row>
    <row r="6" spans="1:11" x14ac:dyDescent="0.3">
      <c r="A6" s="16"/>
      <c r="B6" s="16" t="s">
        <v>68</v>
      </c>
      <c r="C6" s="16" t="s">
        <v>71</v>
      </c>
      <c r="D6" s="16" t="s">
        <v>70</v>
      </c>
      <c r="E6" s="15"/>
      <c r="F6" s="15">
        <v>9300</v>
      </c>
      <c r="G6" s="15"/>
      <c r="H6" s="15"/>
      <c r="I6" s="15">
        <v>9300</v>
      </c>
      <c r="J6" s="15"/>
      <c r="K6" s="15"/>
    </row>
    <row r="7" spans="1:11" x14ac:dyDescent="0.3">
      <c r="A7" s="16"/>
      <c r="B7" s="19" t="s">
        <v>68</v>
      </c>
      <c r="C7" s="16" t="s">
        <v>72</v>
      </c>
      <c r="D7" s="16" t="s">
        <v>73</v>
      </c>
      <c r="E7" s="15"/>
      <c r="F7" s="15">
        <v>14000</v>
      </c>
      <c r="G7" s="15"/>
      <c r="H7" s="15"/>
      <c r="I7" s="15"/>
      <c r="J7" s="15"/>
      <c r="K7" s="15">
        <v>14000</v>
      </c>
    </row>
    <row r="8" spans="1:11" x14ac:dyDescent="0.3">
      <c r="A8" s="16"/>
      <c r="B8" s="19" t="s">
        <v>68</v>
      </c>
      <c r="C8" s="16" t="s">
        <v>74</v>
      </c>
      <c r="D8" s="16" t="s">
        <v>89</v>
      </c>
      <c r="E8" s="15">
        <v>14000</v>
      </c>
      <c r="F8" s="15"/>
      <c r="G8" s="15"/>
      <c r="H8" s="15"/>
      <c r="I8" s="15"/>
      <c r="J8" s="15"/>
      <c r="K8" s="15"/>
    </row>
    <row r="9" spans="1:11" x14ac:dyDescent="0.3">
      <c r="A9" s="16"/>
      <c r="B9" s="19" t="s">
        <v>75</v>
      </c>
      <c r="C9" s="16" t="s">
        <v>71</v>
      </c>
      <c r="D9" s="16" t="s">
        <v>70</v>
      </c>
      <c r="E9" s="15"/>
      <c r="F9" s="15">
        <v>49500</v>
      </c>
      <c r="G9" s="15"/>
      <c r="H9" s="15"/>
      <c r="I9" s="15">
        <v>49500</v>
      </c>
      <c r="J9" s="15"/>
      <c r="K9" s="15"/>
    </row>
    <row r="10" spans="1:11" x14ac:dyDescent="0.3">
      <c r="A10" s="13"/>
      <c r="B10" s="19" t="s">
        <v>76</v>
      </c>
      <c r="C10" s="16" t="s">
        <v>71</v>
      </c>
      <c r="D10" s="16" t="s">
        <v>77</v>
      </c>
      <c r="E10" s="15"/>
      <c r="F10" s="15">
        <v>9700</v>
      </c>
      <c r="G10" s="15"/>
      <c r="H10" s="15"/>
      <c r="I10" s="15">
        <v>9700</v>
      </c>
      <c r="J10" s="15"/>
      <c r="K10" s="15"/>
    </row>
    <row r="11" spans="1:11" x14ac:dyDescent="0.3">
      <c r="A11" s="13"/>
      <c r="B11" s="19" t="s">
        <v>78</v>
      </c>
      <c r="C11" s="16" t="s">
        <v>71</v>
      </c>
      <c r="D11" s="16" t="s">
        <v>77</v>
      </c>
      <c r="E11" s="15"/>
      <c r="F11" s="15">
        <v>49500</v>
      </c>
      <c r="G11" s="15"/>
      <c r="H11" s="15"/>
      <c r="I11" s="15">
        <v>49500</v>
      </c>
      <c r="J11" s="15"/>
      <c r="K11" s="15"/>
    </row>
    <row r="12" spans="1:11" x14ac:dyDescent="0.3">
      <c r="A12" s="13"/>
      <c r="B12" s="19" t="s">
        <v>79</v>
      </c>
      <c r="C12" s="16" t="s">
        <v>71</v>
      </c>
      <c r="D12" s="16" t="s">
        <v>70</v>
      </c>
      <c r="E12" s="15"/>
      <c r="F12" s="15">
        <v>61300</v>
      </c>
      <c r="G12" s="15"/>
      <c r="H12" s="15"/>
      <c r="I12" s="15">
        <v>61300</v>
      </c>
      <c r="J12" s="15"/>
      <c r="K12" s="15"/>
    </row>
    <row r="13" spans="1:11" x14ac:dyDescent="0.3">
      <c r="A13" s="13"/>
      <c r="B13" s="19" t="s">
        <v>80</v>
      </c>
      <c r="C13" s="16" t="s">
        <v>71</v>
      </c>
      <c r="D13" s="16" t="s">
        <v>70</v>
      </c>
      <c r="E13" s="15"/>
      <c r="F13" s="15">
        <v>87590</v>
      </c>
      <c r="G13" s="15"/>
      <c r="H13" s="15"/>
      <c r="I13" s="15">
        <v>87590</v>
      </c>
      <c r="J13" s="15"/>
      <c r="K13" s="15"/>
    </row>
    <row r="14" spans="1:11" x14ac:dyDescent="0.3">
      <c r="A14" s="13"/>
      <c r="B14" s="19" t="s">
        <v>81</v>
      </c>
      <c r="C14" s="16" t="s">
        <v>111</v>
      </c>
      <c r="D14" s="16" t="s">
        <v>90</v>
      </c>
      <c r="E14" s="15">
        <v>2500</v>
      </c>
      <c r="F14" s="15"/>
      <c r="G14" s="15"/>
      <c r="H14" s="15"/>
      <c r="I14" s="15"/>
      <c r="J14" s="15"/>
      <c r="K14" s="15"/>
    </row>
    <row r="15" spans="1:11" x14ac:dyDescent="0.3">
      <c r="A15" s="13"/>
      <c r="B15" s="19" t="s">
        <v>82</v>
      </c>
      <c r="C15" s="16" t="s">
        <v>112</v>
      </c>
      <c r="D15" s="16" t="s">
        <v>83</v>
      </c>
      <c r="E15" s="15"/>
      <c r="F15" s="15">
        <v>58000</v>
      </c>
      <c r="G15" s="15"/>
      <c r="H15" s="15">
        <v>58000</v>
      </c>
      <c r="I15" s="15"/>
      <c r="J15" s="15"/>
      <c r="K15" s="15"/>
    </row>
    <row r="16" spans="1:11" x14ac:dyDescent="0.3">
      <c r="A16" s="13"/>
      <c r="B16" s="19" t="s">
        <v>84</v>
      </c>
      <c r="C16" s="16" t="s">
        <v>85</v>
      </c>
      <c r="D16" s="16" t="s">
        <v>86</v>
      </c>
      <c r="E16" s="15"/>
      <c r="F16" s="15">
        <v>4200</v>
      </c>
      <c r="G16" s="15">
        <v>4200</v>
      </c>
      <c r="H16" s="15"/>
      <c r="I16" s="15"/>
      <c r="J16" s="15"/>
      <c r="K16" s="15"/>
    </row>
    <row r="17" spans="1:11" x14ac:dyDescent="0.3">
      <c r="A17" s="13"/>
      <c r="B17" s="19" t="s">
        <v>87</v>
      </c>
      <c r="C17" s="16" t="s">
        <v>113</v>
      </c>
      <c r="D17" s="16" t="s">
        <v>83</v>
      </c>
      <c r="E17" s="15"/>
      <c r="F17" s="15">
        <v>19900</v>
      </c>
      <c r="G17" s="15"/>
      <c r="H17" s="15">
        <v>19900</v>
      </c>
      <c r="I17" s="15"/>
      <c r="J17" s="15"/>
      <c r="K17" s="15"/>
    </row>
    <row r="18" spans="1:11" x14ac:dyDescent="0.3">
      <c r="A18" s="13"/>
      <c r="B18" s="19" t="s">
        <v>87</v>
      </c>
      <c r="C18" s="16" t="s">
        <v>88</v>
      </c>
      <c r="D18" s="16" t="s">
        <v>89</v>
      </c>
      <c r="E18" s="15">
        <v>3019500</v>
      </c>
      <c r="F18" s="15"/>
      <c r="G18" s="15"/>
      <c r="H18" s="15"/>
      <c r="I18" s="15"/>
      <c r="J18" s="15"/>
      <c r="K18" s="15"/>
    </row>
    <row r="19" spans="1:11" x14ac:dyDescent="0.3">
      <c r="A19" s="13"/>
      <c r="B19" s="19" t="s">
        <v>87</v>
      </c>
      <c r="C19" s="16" t="s">
        <v>85</v>
      </c>
      <c r="D19" s="16" t="s">
        <v>86</v>
      </c>
      <c r="E19" s="15"/>
      <c r="F19" s="15">
        <v>4200</v>
      </c>
      <c r="G19" s="15">
        <v>4200</v>
      </c>
      <c r="H19" s="15"/>
      <c r="I19" s="15"/>
      <c r="J19" s="15"/>
      <c r="K19" s="15"/>
    </row>
    <row r="20" spans="1:11" x14ac:dyDescent="0.3">
      <c r="A20" s="13"/>
      <c r="B20" s="19" t="s">
        <v>87</v>
      </c>
      <c r="C20" s="16" t="s">
        <v>91</v>
      </c>
      <c r="D20" s="16" t="s">
        <v>92</v>
      </c>
      <c r="E20" s="15"/>
      <c r="F20" s="15">
        <v>23100</v>
      </c>
      <c r="G20" s="15">
        <v>23100</v>
      </c>
      <c r="H20" s="15"/>
      <c r="I20" s="15"/>
      <c r="J20" s="15"/>
      <c r="K20" s="15"/>
    </row>
    <row r="21" spans="1:11" x14ac:dyDescent="0.3">
      <c r="A21" s="13" t="s">
        <v>94</v>
      </c>
      <c r="B21" s="19" t="s">
        <v>93</v>
      </c>
      <c r="C21" s="16" t="s">
        <v>96</v>
      </c>
      <c r="D21" s="16" t="s">
        <v>70</v>
      </c>
      <c r="E21" s="15"/>
      <c r="F21" s="15">
        <v>59700</v>
      </c>
      <c r="G21" s="15"/>
      <c r="H21" s="15"/>
      <c r="I21" s="15">
        <v>59400</v>
      </c>
      <c r="J21" s="15"/>
      <c r="K21" s="15">
        <v>300</v>
      </c>
    </row>
    <row r="22" spans="1:11" x14ac:dyDescent="0.3">
      <c r="A22" s="13" t="s">
        <v>94</v>
      </c>
      <c r="B22" s="19" t="s">
        <v>95</v>
      </c>
      <c r="C22" s="16" t="s">
        <v>97</v>
      </c>
      <c r="D22" s="16" t="s">
        <v>70</v>
      </c>
      <c r="E22" s="15"/>
      <c r="F22" s="15">
        <v>9100</v>
      </c>
      <c r="G22" s="15"/>
      <c r="H22" s="15"/>
      <c r="I22" s="15">
        <v>8800</v>
      </c>
      <c r="J22" s="15"/>
      <c r="K22" s="15">
        <v>300</v>
      </c>
    </row>
    <row r="23" spans="1:11" x14ac:dyDescent="0.3">
      <c r="A23" s="13"/>
      <c r="B23" s="13"/>
      <c r="C23" s="13"/>
      <c r="D23" s="13"/>
      <c r="E23" s="17" t="s">
        <v>62</v>
      </c>
      <c r="F23" s="17" t="s">
        <v>63</v>
      </c>
      <c r="G23" s="15"/>
      <c r="H23" s="15"/>
      <c r="I23" s="15"/>
      <c r="J23" s="15"/>
      <c r="K23" s="15"/>
    </row>
    <row r="24" spans="1:11" x14ac:dyDescent="0.3">
      <c r="A24" s="13"/>
      <c r="B24" s="13"/>
      <c r="C24" s="13"/>
      <c r="D24" s="13"/>
      <c r="E24" s="15">
        <f>SUM(E2:E22)</f>
        <v>3036000</v>
      </c>
      <c r="F24" s="15">
        <f>SUM(F2:F22)</f>
        <v>530820</v>
      </c>
      <c r="G24" s="15"/>
      <c r="H24" s="15"/>
      <c r="I24" s="15"/>
      <c r="J24" s="15"/>
      <c r="K24" s="15"/>
    </row>
    <row r="25" spans="1:11" x14ac:dyDescent="0.3">
      <c r="A25" s="13"/>
      <c r="B25" s="13"/>
      <c r="C25" s="13"/>
      <c r="D25" s="16" t="s">
        <v>99</v>
      </c>
      <c r="E25" s="15">
        <f>'[2]3월지출내역'!D33-'[2]4월지출내역'!F25+'[2]4월지출내역'!E25+'[2]5월 지출내역'!E19-'[2]5월 지출내역'!F19+E24-F24+'[2]6-7월 지출내역'!$E$14-'[2]6-7월 지출내역'!$F$14</f>
        <v>3864548</v>
      </c>
      <c r="F25" s="15"/>
      <c r="G25" s="15"/>
      <c r="H25" s="15"/>
      <c r="I25" s="15"/>
      <c r="J25" s="15"/>
      <c r="K25" s="15"/>
    </row>
    <row r="27" spans="1:11" x14ac:dyDescent="0.3">
      <c r="D27" s="24">
        <f>E25-'2학기 예산안'!J57</f>
        <v>1962140</v>
      </c>
    </row>
  </sheetData>
  <phoneticPr fontId="1" type="noConversion"/>
  <pageMargins left="0.7" right="0.7" top="0.75" bottom="0.75" header="0.3" footer="0.3"/>
  <pageSetup paperSize="9" scale="4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workbookViewId="0">
      <selection activeCell="D2" sqref="D2"/>
    </sheetView>
  </sheetViews>
  <sheetFormatPr defaultRowHeight="16.5" x14ac:dyDescent="0.3"/>
  <cols>
    <col min="1" max="1" width="9" style="18"/>
    <col min="2" max="2" width="9.875" style="18" bestFit="1" customWidth="1"/>
    <col min="3" max="3" width="45.125" style="18" bestFit="1" customWidth="1"/>
    <col min="4" max="4" width="60.75" style="18" bestFit="1" customWidth="1"/>
    <col min="5" max="5" width="9.875" style="20" bestFit="1" customWidth="1"/>
    <col min="6" max="6" width="9.125" style="20" bestFit="1" customWidth="1"/>
    <col min="7" max="7" width="9" style="20"/>
    <col min="8" max="8" width="9.125" style="20" bestFit="1" customWidth="1"/>
    <col min="9" max="10" width="9" style="20"/>
    <col min="11" max="11" width="9.125" style="20" bestFit="1" customWidth="1"/>
    <col min="12" max="16384" width="9" style="18"/>
  </cols>
  <sheetData>
    <row r="1" spans="1:11" x14ac:dyDescent="0.3">
      <c r="A1" s="13" t="s">
        <v>56</v>
      </c>
      <c r="B1" s="14" t="s">
        <v>57</v>
      </c>
      <c r="C1" s="13" t="s">
        <v>58</v>
      </c>
      <c r="D1" s="13" t="s">
        <v>59</v>
      </c>
      <c r="E1" s="15" t="s">
        <v>60</v>
      </c>
      <c r="F1" s="15" t="s">
        <v>61</v>
      </c>
      <c r="G1" s="15" t="s">
        <v>8</v>
      </c>
      <c r="H1" s="15" t="s">
        <v>27</v>
      </c>
      <c r="I1" s="15" t="s">
        <v>35</v>
      </c>
      <c r="J1" s="15" t="s">
        <v>10</v>
      </c>
      <c r="K1" s="15" t="s">
        <v>43</v>
      </c>
    </row>
    <row r="2" spans="1:11" x14ac:dyDescent="0.3">
      <c r="A2" s="13"/>
      <c r="B2" s="16" t="s">
        <v>117</v>
      </c>
      <c r="C2" s="18" t="s">
        <v>119</v>
      </c>
      <c r="D2" s="16" t="s">
        <v>118</v>
      </c>
      <c r="E2" s="15"/>
      <c r="F2" s="15">
        <f>SUM(G2:K2)</f>
        <v>100250</v>
      </c>
      <c r="G2" s="15"/>
      <c r="H2" s="15">
        <v>100000</v>
      </c>
      <c r="I2" s="15"/>
      <c r="J2" s="15"/>
      <c r="K2" s="15">
        <v>250</v>
      </c>
    </row>
    <row r="3" spans="1:11" x14ac:dyDescent="0.3">
      <c r="A3" s="13"/>
      <c r="B3" s="16" t="s">
        <v>120</v>
      </c>
      <c r="C3" s="16" t="s">
        <v>121</v>
      </c>
      <c r="D3" s="16" t="s">
        <v>118</v>
      </c>
      <c r="E3" s="15"/>
      <c r="F3" s="15">
        <f t="shared" ref="F3:F5" si="0">SUM(G3:K3)</f>
        <v>100250</v>
      </c>
      <c r="G3" s="15"/>
      <c r="H3" s="15">
        <v>100000</v>
      </c>
      <c r="I3" s="15"/>
      <c r="J3" s="15"/>
      <c r="K3" s="15">
        <v>250</v>
      </c>
    </row>
    <row r="4" spans="1:11" x14ac:dyDescent="0.3">
      <c r="A4" s="16"/>
      <c r="B4" s="16" t="s">
        <v>126</v>
      </c>
      <c r="C4" s="16" t="s">
        <v>127</v>
      </c>
      <c r="D4" s="16" t="s">
        <v>128</v>
      </c>
      <c r="E4" s="15">
        <v>115500</v>
      </c>
      <c r="F4" s="15">
        <f t="shared" si="0"/>
        <v>0</v>
      </c>
      <c r="G4" s="15"/>
      <c r="H4" s="15"/>
      <c r="I4" s="15"/>
      <c r="J4" s="15"/>
      <c r="K4" s="15"/>
    </row>
    <row r="5" spans="1:11" x14ac:dyDescent="0.3">
      <c r="A5" s="16"/>
      <c r="B5" s="16" t="s">
        <v>122</v>
      </c>
      <c r="C5" s="16" t="s">
        <v>123</v>
      </c>
      <c r="D5" s="16" t="s">
        <v>118</v>
      </c>
      <c r="E5" s="15"/>
      <c r="F5" s="15">
        <f t="shared" si="0"/>
        <v>98560</v>
      </c>
      <c r="G5" s="15"/>
      <c r="H5" s="15">
        <v>98560</v>
      </c>
      <c r="I5" s="15"/>
      <c r="J5" s="15"/>
      <c r="K5" s="15"/>
    </row>
    <row r="6" spans="1:11" x14ac:dyDescent="0.3">
      <c r="A6" s="16"/>
      <c r="B6" s="16"/>
      <c r="C6" s="16"/>
      <c r="D6" s="16"/>
      <c r="E6" s="15"/>
      <c r="F6" s="15"/>
      <c r="G6" s="15"/>
      <c r="H6" s="15"/>
      <c r="I6" s="15"/>
      <c r="J6" s="15"/>
      <c r="K6" s="15"/>
    </row>
    <row r="7" spans="1:11" x14ac:dyDescent="0.3">
      <c r="A7" s="16"/>
      <c r="B7" s="19"/>
      <c r="C7" s="16"/>
      <c r="D7" s="16"/>
      <c r="E7" s="15"/>
      <c r="F7" s="15"/>
      <c r="G7" s="15"/>
      <c r="H7" s="15"/>
      <c r="I7" s="15"/>
      <c r="J7" s="15"/>
      <c r="K7" s="15"/>
    </row>
    <row r="8" spans="1:11" x14ac:dyDescent="0.3">
      <c r="A8" s="16"/>
      <c r="B8" s="19"/>
      <c r="C8" s="16"/>
      <c r="D8" s="16"/>
      <c r="E8" s="15"/>
      <c r="F8" s="15"/>
      <c r="G8" s="15"/>
      <c r="H8" s="15"/>
      <c r="I8" s="15"/>
      <c r="J8" s="15"/>
      <c r="K8" s="15"/>
    </row>
    <row r="9" spans="1:11" x14ac:dyDescent="0.3">
      <c r="A9" s="16"/>
      <c r="B9" s="19"/>
      <c r="C9" s="16"/>
      <c r="D9" s="16"/>
      <c r="E9" s="15"/>
      <c r="F9" s="15"/>
      <c r="G9" s="15"/>
      <c r="H9" s="15"/>
      <c r="I9" s="15"/>
      <c r="J9" s="15"/>
      <c r="K9" s="15"/>
    </row>
    <row r="10" spans="1:11" x14ac:dyDescent="0.3">
      <c r="A10" s="13"/>
      <c r="B10" s="19"/>
      <c r="C10" s="16"/>
      <c r="D10" s="16"/>
      <c r="E10" s="15"/>
      <c r="F10" s="15"/>
      <c r="G10" s="15"/>
      <c r="H10" s="15"/>
      <c r="I10" s="15"/>
      <c r="J10" s="15"/>
      <c r="K10" s="15"/>
    </row>
    <row r="11" spans="1:11" x14ac:dyDescent="0.3">
      <c r="A11" s="13"/>
      <c r="B11" s="19"/>
      <c r="C11" s="16"/>
      <c r="D11" s="16"/>
      <c r="E11" s="15"/>
      <c r="F11" s="15"/>
      <c r="G11" s="15"/>
      <c r="H11" s="15"/>
      <c r="I11" s="15"/>
      <c r="J11" s="15"/>
      <c r="K11" s="15"/>
    </row>
    <row r="12" spans="1:11" x14ac:dyDescent="0.3">
      <c r="A12" s="13"/>
      <c r="B12" s="19"/>
      <c r="C12" s="16"/>
      <c r="D12" s="16"/>
      <c r="E12" s="15"/>
      <c r="F12" s="15"/>
      <c r="G12" s="15"/>
      <c r="H12" s="15"/>
      <c r="I12" s="15"/>
      <c r="J12" s="15"/>
      <c r="K12" s="15"/>
    </row>
    <row r="13" spans="1:11" x14ac:dyDescent="0.3">
      <c r="A13" s="13"/>
      <c r="B13" s="19"/>
      <c r="C13" s="16"/>
      <c r="D13" s="16"/>
      <c r="E13" s="15"/>
      <c r="F13" s="15"/>
      <c r="G13" s="15"/>
      <c r="H13" s="15"/>
      <c r="I13" s="15"/>
      <c r="J13" s="15"/>
      <c r="K13" s="15"/>
    </row>
    <row r="14" spans="1:11" x14ac:dyDescent="0.3">
      <c r="A14" s="13"/>
      <c r="B14" s="19"/>
      <c r="C14" s="16"/>
      <c r="D14" s="16"/>
      <c r="E14" s="15"/>
      <c r="F14" s="15"/>
      <c r="G14" s="15"/>
      <c r="H14" s="15"/>
      <c r="I14" s="15"/>
      <c r="J14" s="15"/>
      <c r="K14" s="15"/>
    </row>
    <row r="15" spans="1:11" x14ac:dyDescent="0.3">
      <c r="A15" s="13"/>
      <c r="B15" s="19"/>
      <c r="C15" s="16"/>
      <c r="D15" s="16"/>
      <c r="E15" s="15"/>
      <c r="F15" s="15"/>
      <c r="G15" s="15"/>
      <c r="H15" s="15"/>
      <c r="I15" s="15"/>
      <c r="J15" s="15"/>
      <c r="K15" s="15"/>
    </row>
    <row r="16" spans="1:11" x14ac:dyDescent="0.3">
      <c r="A16" s="13"/>
      <c r="B16" s="19"/>
      <c r="C16" s="16"/>
      <c r="D16" s="16"/>
      <c r="E16" s="15"/>
      <c r="F16" s="15"/>
      <c r="G16" s="15"/>
      <c r="H16" s="15"/>
      <c r="I16" s="15"/>
      <c r="J16" s="15"/>
      <c r="K16" s="15"/>
    </row>
    <row r="17" spans="1:11" x14ac:dyDescent="0.3">
      <c r="A17" s="13"/>
      <c r="B17" s="19"/>
      <c r="C17" s="16"/>
      <c r="D17" s="16"/>
      <c r="E17" s="15"/>
      <c r="F17" s="15"/>
      <c r="G17" s="15"/>
      <c r="H17" s="15"/>
      <c r="I17" s="15"/>
      <c r="J17" s="15"/>
      <c r="K17" s="15"/>
    </row>
    <row r="18" spans="1:11" x14ac:dyDescent="0.3">
      <c r="A18" s="13"/>
      <c r="B18" s="19"/>
      <c r="C18" s="16"/>
      <c r="D18" s="16"/>
      <c r="E18" s="15"/>
      <c r="F18" s="15"/>
      <c r="G18" s="15"/>
      <c r="H18" s="15"/>
      <c r="I18" s="15"/>
      <c r="J18" s="15"/>
      <c r="K18" s="15"/>
    </row>
    <row r="19" spans="1:11" x14ac:dyDescent="0.3">
      <c r="A19" s="13"/>
      <c r="B19" s="19"/>
      <c r="C19" s="16"/>
      <c r="D19" s="16"/>
      <c r="E19" s="15"/>
      <c r="F19" s="15"/>
      <c r="G19" s="15"/>
      <c r="H19" s="15"/>
      <c r="I19" s="15"/>
      <c r="J19" s="15"/>
      <c r="K19" s="15"/>
    </row>
    <row r="20" spans="1:11" x14ac:dyDescent="0.3">
      <c r="A20" s="13"/>
      <c r="B20" s="19"/>
      <c r="C20" s="16"/>
      <c r="D20" s="16"/>
      <c r="E20" s="15"/>
      <c r="F20" s="15"/>
      <c r="G20" s="15"/>
      <c r="H20" s="15"/>
      <c r="I20" s="15"/>
      <c r="J20" s="15"/>
      <c r="K20" s="15"/>
    </row>
    <row r="21" spans="1:11" x14ac:dyDescent="0.3">
      <c r="A21" s="13"/>
      <c r="B21" s="19"/>
      <c r="C21" s="16"/>
      <c r="D21" s="16"/>
      <c r="E21" s="15"/>
      <c r="F21" s="15"/>
      <c r="G21" s="15"/>
      <c r="H21" s="15"/>
      <c r="I21" s="15"/>
      <c r="J21" s="15"/>
      <c r="K21" s="15"/>
    </row>
    <row r="22" spans="1:11" x14ac:dyDescent="0.3">
      <c r="A22" s="13"/>
      <c r="B22" s="19"/>
      <c r="C22" s="16"/>
      <c r="D22" s="16"/>
      <c r="E22" s="15"/>
      <c r="F22" s="15"/>
      <c r="G22" s="15"/>
      <c r="H22" s="15"/>
      <c r="I22" s="15"/>
      <c r="J22" s="15"/>
      <c r="K22" s="15"/>
    </row>
    <row r="23" spans="1:11" x14ac:dyDescent="0.3">
      <c r="A23" s="13"/>
      <c r="B23" s="13"/>
      <c r="C23" s="13"/>
      <c r="D23" s="13"/>
      <c r="E23" s="17" t="s">
        <v>62</v>
      </c>
      <c r="F23" s="17" t="s">
        <v>63</v>
      </c>
      <c r="G23" s="15"/>
      <c r="H23" s="15"/>
      <c r="I23" s="15"/>
      <c r="J23" s="15"/>
      <c r="K23" s="15"/>
    </row>
    <row r="24" spans="1:11" x14ac:dyDescent="0.3">
      <c r="A24" s="13"/>
      <c r="B24" s="13"/>
      <c r="C24" s="13"/>
      <c r="D24" s="13"/>
      <c r="E24" s="15">
        <f>SUM(E2:E22)</f>
        <v>115500</v>
      </c>
      <c r="F24" s="15">
        <f>SUM(F2:F22)</f>
        <v>299060</v>
      </c>
      <c r="G24" s="15"/>
      <c r="H24" s="15"/>
      <c r="I24" s="15"/>
      <c r="J24" s="15"/>
      <c r="K24" s="15"/>
    </row>
    <row r="25" spans="1:11" x14ac:dyDescent="0.3">
      <c r="A25" s="13"/>
      <c r="B25" s="13"/>
      <c r="C25" s="13"/>
      <c r="D25" s="16" t="s">
        <v>124</v>
      </c>
      <c r="E25" s="15">
        <f>'9월 지출내역'!E25-F24+E24</f>
        <v>3680988</v>
      </c>
      <c r="F25" s="15"/>
      <c r="G25" s="15"/>
      <c r="H25" s="15"/>
      <c r="I25" s="15"/>
      <c r="J25" s="15"/>
      <c r="K25" s="15"/>
    </row>
    <row r="27" spans="1:11" x14ac:dyDescent="0.3">
      <c r="D27" s="24">
        <f>E25-'2학기 예산안'!J57</f>
        <v>1778580</v>
      </c>
      <c r="G27" s="20" t="s">
        <v>125</v>
      </c>
    </row>
  </sheetData>
  <phoneticPr fontId="1" type="noConversion"/>
  <pageMargins left="0.7" right="0.7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D26" sqref="D26"/>
    </sheetView>
  </sheetViews>
  <sheetFormatPr defaultRowHeight="16.5" x14ac:dyDescent="0.3"/>
  <cols>
    <col min="2" max="2" width="9.875" bestFit="1" customWidth="1"/>
    <col min="3" max="3" width="31.75" bestFit="1" customWidth="1"/>
    <col min="4" max="4" width="48.125" bestFit="1" customWidth="1"/>
    <col min="5" max="5" width="9.875" bestFit="1" customWidth="1"/>
  </cols>
  <sheetData>
    <row r="1" spans="1:11" x14ac:dyDescent="0.3">
      <c r="A1" s="13" t="s">
        <v>56</v>
      </c>
      <c r="B1" s="14" t="s">
        <v>57</v>
      </c>
      <c r="C1" s="13" t="s">
        <v>58</v>
      </c>
      <c r="D1" s="13" t="s">
        <v>59</v>
      </c>
      <c r="E1" s="15" t="s">
        <v>60</v>
      </c>
      <c r="F1" s="15" t="s">
        <v>61</v>
      </c>
      <c r="G1" s="15" t="s">
        <v>8</v>
      </c>
      <c r="H1" s="15" t="s">
        <v>27</v>
      </c>
      <c r="I1" s="15" t="s">
        <v>35</v>
      </c>
      <c r="J1" s="15" t="s">
        <v>10</v>
      </c>
      <c r="K1" s="15" t="s">
        <v>43</v>
      </c>
    </row>
    <row r="2" spans="1:11" x14ac:dyDescent="0.3">
      <c r="A2" s="13"/>
      <c r="B2" s="16" t="s">
        <v>129</v>
      </c>
      <c r="C2" s="18" t="s">
        <v>130</v>
      </c>
      <c r="D2" s="16" t="s">
        <v>118</v>
      </c>
      <c r="E2" s="15"/>
      <c r="F2" s="15">
        <f>SUM(G2:K2)</f>
        <v>100250</v>
      </c>
      <c r="G2" s="15"/>
      <c r="H2" s="15">
        <v>100000</v>
      </c>
      <c r="I2" s="15"/>
      <c r="J2" s="15"/>
      <c r="K2" s="15">
        <v>250</v>
      </c>
    </row>
    <row r="3" spans="1:11" x14ac:dyDescent="0.3">
      <c r="A3" s="13"/>
      <c r="B3" s="16" t="s">
        <v>131</v>
      </c>
      <c r="C3" s="16" t="s">
        <v>132</v>
      </c>
      <c r="D3" s="16" t="s">
        <v>133</v>
      </c>
      <c r="E3" s="15"/>
      <c r="F3" s="15">
        <f t="shared" ref="F3:F4" si="0">SUM(G3:K3)</f>
        <v>298500</v>
      </c>
      <c r="G3" s="15"/>
      <c r="H3" s="15"/>
      <c r="I3" s="15">
        <v>298500</v>
      </c>
      <c r="J3" s="15"/>
      <c r="K3" s="15"/>
    </row>
    <row r="4" spans="1:11" x14ac:dyDescent="0.3">
      <c r="A4" s="16"/>
      <c r="B4" s="16" t="s">
        <v>134</v>
      </c>
      <c r="C4" s="16" t="s">
        <v>136</v>
      </c>
      <c r="D4" s="16" t="s">
        <v>135</v>
      </c>
      <c r="E4" s="15"/>
      <c r="F4" s="15">
        <f t="shared" si="0"/>
        <v>150500</v>
      </c>
      <c r="G4" s="15"/>
      <c r="H4" s="15">
        <v>150000</v>
      </c>
      <c r="I4" s="15"/>
      <c r="J4" s="15"/>
      <c r="K4" s="15">
        <v>500</v>
      </c>
    </row>
    <row r="5" spans="1:11" x14ac:dyDescent="0.3">
      <c r="A5" s="16"/>
      <c r="B5" s="16"/>
      <c r="C5" s="16"/>
      <c r="D5" s="16"/>
      <c r="E5" s="15"/>
      <c r="F5" s="15"/>
      <c r="G5" s="15"/>
      <c r="H5" s="15"/>
      <c r="I5" s="15"/>
      <c r="J5" s="15"/>
      <c r="K5" s="15"/>
    </row>
    <row r="6" spans="1:11" x14ac:dyDescent="0.3">
      <c r="A6" s="16"/>
      <c r="B6" s="16"/>
      <c r="C6" s="16"/>
      <c r="D6" s="16"/>
      <c r="E6" s="15"/>
      <c r="F6" s="15"/>
      <c r="G6" s="15"/>
      <c r="H6" s="15"/>
      <c r="I6" s="15"/>
      <c r="J6" s="15"/>
      <c r="K6" s="15"/>
    </row>
    <row r="7" spans="1:11" x14ac:dyDescent="0.3">
      <c r="A7" s="16"/>
      <c r="B7" s="19"/>
      <c r="C7" s="16"/>
      <c r="D7" s="16"/>
      <c r="E7" s="15"/>
      <c r="F7" s="15"/>
      <c r="G7" s="15"/>
      <c r="H7" s="15"/>
      <c r="I7" s="15"/>
      <c r="J7" s="15"/>
      <c r="K7" s="15"/>
    </row>
    <row r="8" spans="1:11" x14ac:dyDescent="0.3">
      <c r="A8" s="16"/>
      <c r="B8" s="19"/>
      <c r="C8" s="16"/>
      <c r="D8" s="16"/>
      <c r="E8" s="15"/>
      <c r="F8" s="15"/>
      <c r="G8" s="15"/>
      <c r="H8" s="15"/>
      <c r="I8" s="15"/>
      <c r="J8" s="15"/>
      <c r="K8" s="15"/>
    </row>
    <row r="9" spans="1:11" x14ac:dyDescent="0.3">
      <c r="A9" s="16"/>
      <c r="B9" s="19"/>
      <c r="C9" s="16"/>
      <c r="D9" s="16"/>
      <c r="E9" s="15"/>
      <c r="F9" s="15"/>
      <c r="G9" s="15"/>
      <c r="H9" s="15"/>
      <c r="I9" s="15"/>
      <c r="J9" s="15"/>
      <c r="K9" s="15"/>
    </row>
    <row r="10" spans="1:11" x14ac:dyDescent="0.3">
      <c r="A10" s="13"/>
      <c r="B10" s="19"/>
      <c r="C10" s="16"/>
      <c r="D10" s="16"/>
      <c r="E10" s="15"/>
      <c r="F10" s="15"/>
      <c r="G10" s="15"/>
      <c r="H10" s="15"/>
      <c r="I10" s="15"/>
      <c r="J10" s="15"/>
      <c r="K10" s="15"/>
    </row>
    <row r="11" spans="1:11" x14ac:dyDescent="0.3">
      <c r="A11" s="13"/>
      <c r="B11" s="19"/>
      <c r="C11" s="16"/>
      <c r="D11" s="16"/>
      <c r="E11" s="15"/>
      <c r="F11" s="15"/>
      <c r="G11" s="15"/>
      <c r="H11" s="15"/>
      <c r="I11" s="15"/>
      <c r="J11" s="15"/>
      <c r="K11" s="15"/>
    </row>
    <row r="12" spans="1:11" x14ac:dyDescent="0.3">
      <c r="A12" s="13"/>
      <c r="B12" s="19"/>
      <c r="C12" s="16"/>
      <c r="D12" s="16"/>
      <c r="E12" s="15"/>
      <c r="F12" s="15"/>
      <c r="G12" s="15"/>
      <c r="H12" s="15"/>
      <c r="I12" s="15"/>
      <c r="J12" s="15"/>
      <c r="K12" s="15"/>
    </row>
    <row r="13" spans="1:11" x14ac:dyDescent="0.3">
      <c r="A13" s="13"/>
      <c r="B13" s="19"/>
      <c r="C13" s="16"/>
      <c r="D13" s="16"/>
      <c r="E13" s="15"/>
      <c r="F13" s="15"/>
      <c r="G13" s="15"/>
      <c r="H13" s="15"/>
      <c r="I13" s="15"/>
      <c r="J13" s="15"/>
      <c r="K13" s="15"/>
    </row>
    <row r="14" spans="1:11" x14ac:dyDescent="0.3">
      <c r="A14" s="13"/>
      <c r="B14" s="19"/>
      <c r="C14" s="16"/>
      <c r="D14" s="16"/>
      <c r="E14" s="15"/>
      <c r="F14" s="15"/>
      <c r="G14" s="15"/>
      <c r="H14" s="15"/>
      <c r="I14" s="15"/>
      <c r="J14" s="15"/>
      <c r="K14" s="15"/>
    </row>
    <row r="15" spans="1:11" x14ac:dyDescent="0.3">
      <c r="A15" s="13"/>
      <c r="B15" s="19"/>
      <c r="C15" s="16"/>
      <c r="D15" s="16"/>
      <c r="E15" s="15"/>
      <c r="F15" s="15"/>
      <c r="G15" s="15"/>
      <c r="H15" s="15"/>
      <c r="I15" s="15"/>
      <c r="J15" s="15"/>
      <c r="K15" s="15"/>
    </row>
    <row r="16" spans="1:11" x14ac:dyDescent="0.3">
      <c r="A16" s="13"/>
      <c r="B16" s="19"/>
      <c r="C16" s="16"/>
      <c r="D16" s="16"/>
      <c r="E16" s="15"/>
      <c r="F16" s="15"/>
      <c r="G16" s="15"/>
      <c r="H16" s="15"/>
      <c r="I16" s="15"/>
      <c r="J16" s="15"/>
      <c r="K16" s="15"/>
    </row>
    <row r="17" spans="1:11" x14ac:dyDescent="0.3">
      <c r="A17" s="13"/>
      <c r="B17" s="19"/>
      <c r="C17" s="16"/>
      <c r="D17" s="16"/>
      <c r="E17" s="15"/>
      <c r="F17" s="15"/>
      <c r="G17" s="15"/>
      <c r="H17" s="15"/>
      <c r="I17" s="15"/>
      <c r="J17" s="15"/>
      <c r="K17" s="15"/>
    </row>
    <row r="18" spans="1:11" x14ac:dyDescent="0.3">
      <c r="A18" s="13"/>
      <c r="B18" s="19"/>
      <c r="C18" s="16"/>
      <c r="D18" s="16"/>
      <c r="E18" s="15"/>
      <c r="F18" s="15"/>
      <c r="G18" s="15"/>
      <c r="H18" s="15"/>
      <c r="I18" s="15"/>
      <c r="J18" s="15"/>
      <c r="K18" s="15"/>
    </row>
    <row r="19" spans="1:11" x14ac:dyDescent="0.3">
      <c r="A19" s="13"/>
      <c r="B19" s="19"/>
      <c r="C19" s="16"/>
      <c r="D19" s="16"/>
      <c r="E19" s="15"/>
      <c r="F19" s="15"/>
      <c r="G19" s="15"/>
      <c r="H19" s="15"/>
      <c r="I19" s="15"/>
      <c r="J19" s="15"/>
      <c r="K19" s="15"/>
    </row>
    <row r="20" spans="1:11" x14ac:dyDescent="0.3">
      <c r="A20" s="13"/>
      <c r="B20" s="19"/>
      <c r="C20" s="16"/>
      <c r="D20" s="16"/>
      <c r="E20" s="15"/>
      <c r="F20" s="15"/>
      <c r="G20" s="15"/>
      <c r="H20" s="15"/>
      <c r="I20" s="15"/>
      <c r="J20" s="15"/>
      <c r="K20" s="15"/>
    </row>
    <row r="21" spans="1:11" x14ac:dyDescent="0.3">
      <c r="A21" s="13"/>
      <c r="B21" s="19"/>
      <c r="C21" s="16"/>
      <c r="D21" s="16"/>
      <c r="E21" s="15"/>
      <c r="F21" s="15"/>
      <c r="G21" s="15"/>
      <c r="H21" s="15"/>
      <c r="I21" s="15"/>
      <c r="J21" s="15"/>
      <c r="K21" s="15"/>
    </row>
    <row r="22" spans="1:11" x14ac:dyDescent="0.3">
      <c r="A22" s="13"/>
      <c r="B22" s="19"/>
      <c r="C22" s="16"/>
      <c r="D22" s="16"/>
      <c r="E22" s="15"/>
      <c r="F22" s="15"/>
      <c r="G22" s="15"/>
      <c r="H22" s="15"/>
      <c r="I22" s="15"/>
      <c r="J22" s="15"/>
      <c r="K22" s="15"/>
    </row>
    <row r="23" spans="1:11" x14ac:dyDescent="0.3">
      <c r="A23" s="13"/>
      <c r="B23" s="13"/>
      <c r="C23" s="13"/>
      <c r="D23" s="13"/>
      <c r="E23" s="17" t="s">
        <v>62</v>
      </c>
      <c r="F23" s="17" t="s">
        <v>63</v>
      </c>
      <c r="G23" s="15"/>
      <c r="H23" s="15"/>
      <c r="I23" s="15"/>
      <c r="J23" s="15"/>
      <c r="K23" s="15"/>
    </row>
    <row r="24" spans="1:11" x14ac:dyDescent="0.3">
      <c r="A24" s="13"/>
      <c r="B24" s="13"/>
      <c r="C24" s="13"/>
      <c r="D24" s="13"/>
      <c r="E24" s="15">
        <f>SUM(E2:E22)</f>
        <v>0</v>
      </c>
      <c r="F24" s="15">
        <f>SUM(F2:F22)</f>
        <v>549250</v>
      </c>
      <c r="G24" s="15"/>
      <c r="H24" s="15"/>
      <c r="I24" s="15"/>
      <c r="J24" s="15"/>
      <c r="K24" s="15"/>
    </row>
    <row r="25" spans="1:11" x14ac:dyDescent="0.3">
      <c r="A25" s="13"/>
      <c r="B25" s="13"/>
      <c r="C25" s="13"/>
      <c r="D25" s="16" t="s">
        <v>137</v>
      </c>
      <c r="E25" s="15">
        <f>'10월 지출내역'!E25-F24+E24</f>
        <v>3131738</v>
      </c>
      <c r="F25" s="15"/>
      <c r="G25" s="15"/>
      <c r="H25" s="15"/>
      <c r="I25" s="15"/>
      <c r="J25" s="15"/>
      <c r="K25" s="15"/>
    </row>
  </sheetData>
  <phoneticPr fontId="1" type="noConversion"/>
  <pageMargins left="0.70866141732283461" right="0.70866141732283461" top="0.74803149606299213" bottom="0.74803149606299213" header="0.31496062992125984" footer="0.31496062992125984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D26" sqref="D26"/>
    </sheetView>
  </sheetViews>
  <sheetFormatPr defaultRowHeight="16.5" x14ac:dyDescent="0.3"/>
  <cols>
    <col min="2" max="2" width="9.875" bestFit="1" customWidth="1"/>
    <col min="3" max="3" width="35.5" bestFit="1" customWidth="1"/>
    <col min="4" max="4" width="48.125" bestFit="1" customWidth="1"/>
    <col min="5" max="5" width="9.875" bestFit="1" customWidth="1"/>
  </cols>
  <sheetData>
    <row r="1" spans="1:11" x14ac:dyDescent="0.3">
      <c r="A1" s="13" t="s">
        <v>56</v>
      </c>
      <c r="B1" s="14" t="s">
        <v>57</v>
      </c>
      <c r="C1" s="13" t="s">
        <v>58</v>
      </c>
      <c r="D1" s="13" t="s">
        <v>59</v>
      </c>
      <c r="E1" s="15" t="s">
        <v>60</v>
      </c>
      <c r="F1" s="15" t="s">
        <v>61</v>
      </c>
      <c r="G1" s="15" t="s">
        <v>8</v>
      </c>
      <c r="H1" s="15" t="s">
        <v>27</v>
      </c>
      <c r="I1" s="15" t="s">
        <v>35</v>
      </c>
      <c r="J1" s="15" t="s">
        <v>10</v>
      </c>
      <c r="K1" s="15" t="s">
        <v>43</v>
      </c>
    </row>
    <row r="2" spans="1:11" x14ac:dyDescent="0.3">
      <c r="A2" s="13"/>
      <c r="B2" s="16" t="s">
        <v>138</v>
      </c>
      <c r="C2" s="18" t="s">
        <v>141</v>
      </c>
      <c r="D2" s="16" t="s">
        <v>142</v>
      </c>
      <c r="E2" s="15"/>
      <c r="F2" s="15">
        <v>231000</v>
      </c>
      <c r="G2" s="15"/>
      <c r="H2" s="15">
        <v>231000</v>
      </c>
      <c r="I2" s="15"/>
      <c r="J2" s="15"/>
      <c r="K2" s="15"/>
    </row>
    <row r="3" spans="1:11" x14ac:dyDescent="0.3">
      <c r="A3" s="13"/>
      <c r="B3" s="16" t="s">
        <v>139</v>
      </c>
      <c r="C3" s="16" t="s">
        <v>143</v>
      </c>
      <c r="D3" s="16" t="s">
        <v>144</v>
      </c>
      <c r="E3" s="15"/>
      <c r="F3" s="15">
        <v>999400</v>
      </c>
      <c r="G3" s="15"/>
      <c r="H3" s="15">
        <v>999400</v>
      </c>
      <c r="I3" s="15"/>
      <c r="J3" s="15"/>
      <c r="K3" s="15"/>
    </row>
    <row r="4" spans="1:11" x14ac:dyDescent="0.3">
      <c r="A4" s="16"/>
      <c r="B4" s="16" t="s">
        <v>140</v>
      </c>
      <c r="C4" s="16" t="s">
        <v>145</v>
      </c>
      <c r="D4" s="16" t="s">
        <v>146</v>
      </c>
      <c r="E4" s="15">
        <v>1070</v>
      </c>
      <c r="F4" s="15"/>
      <c r="G4" s="15"/>
      <c r="H4" s="15"/>
      <c r="I4" s="15"/>
      <c r="J4" s="15"/>
      <c r="K4" s="15"/>
    </row>
    <row r="5" spans="1:11" x14ac:dyDescent="0.3">
      <c r="A5" s="16"/>
      <c r="B5" s="16"/>
      <c r="C5" s="16"/>
      <c r="D5" s="16"/>
      <c r="E5" s="15"/>
      <c r="F5" s="15"/>
      <c r="G5" s="15"/>
      <c r="H5" s="15"/>
      <c r="I5" s="15"/>
      <c r="J5" s="15"/>
      <c r="K5" s="15"/>
    </row>
    <row r="6" spans="1:11" x14ac:dyDescent="0.3">
      <c r="A6" s="16"/>
      <c r="B6" s="16"/>
      <c r="C6" s="16"/>
      <c r="D6" s="16"/>
      <c r="E6" s="15"/>
      <c r="F6" s="15"/>
      <c r="G6" s="15"/>
      <c r="H6" s="15"/>
      <c r="I6" s="15"/>
      <c r="J6" s="15"/>
      <c r="K6" s="15"/>
    </row>
    <row r="7" spans="1:11" x14ac:dyDescent="0.3">
      <c r="A7" s="16"/>
      <c r="B7" s="19"/>
      <c r="C7" s="16"/>
      <c r="D7" s="16"/>
      <c r="E7" s="15"/>
      <c r="F7" s="15"/>
      <c r="G7" s="15"/>
      <c r="H7" s="15"/>
      <c r="I7" s="15"/>
      <c r="J7" s="15"/>
      <c r="K7" s="15"/>
    </row>
    <row r="8" spans="1:11" x14ac:dyDescent="0.3">
      <c r="A8" s="16"/>
      <c r="B8" s="19"/>
      <c r="C8" s="16"/>
      <c r="D8" s="16"/>
      <c r="E8" s="15"/>
      <c r="F8" s="15"/>
      <c r="G8" s="15"/>
      <c r="H8" s="15"/>
      <c r="I8" s="15"/>
      <c r="J8" s="15"/>
      <c r="K8" s="15"/>
    </row>
    <row r="9" spans="1:11" x14ac:dyDescent="0.3">
      <c r="A9" s="16"/>
      <c r="B9" s="19"/>
      <c r="C9" s="16"/>
      <c r="D9" s="16"/>
      <c r="E9" s="15"/>
      <c r="F9" s="15"/>
      <c r="G9" s="15"/>
      <c r="H9" s="15"/>
      <c r="I9" s="15"/>
      <c r="J9" s="15"/>
      <c r="K9" s="15"/>
    </row>
    <row r="10" spans="1:11" x14ac:dyDescent="0.3">
      <c r="A10" s="13"/>
      <c r="B10" s="19"/>
      <c r="C10" s="16"/>
      <c r="D10" s="16"/>
      <c r="E10" s="15"/>
      <c r="F10" s="15"/>
      <c r="G10" s="15"/>
      <c r="H10" s="15"/>
      <c r="I10" s="15"/>
      <c r="J10" s="15"/>
      <c r="K10" s="15"/>
    </row>
    <row r="11" spans="1:11" x14ac:dyDescent="0.3">
      <c r="A11" s="13"/>
      <c r="B11" s="19"/>
      <c r="C11" s="16"/>
      <c r="D11" s="16"/>
      <c r="E11" s="15"/>
      <c r="F11" s="15"/>
      <c r="G11" s="15"/>
      <c r="H11" s="15"/>
      <c r="I11" s="15"/>
      <c r="J11" s="15"/>
      <c r="K11" s="15"/>
    </row>
    <row r="12" spans="1:11" x14ac:dyDescent="0.3">
      <c r="A12" s="13"/>
      <c r="B12" s="19"/>
      <c r="C12" s="16"/>
      <c r="D12" s="16"/>
      <c r="E12" s="15"/>
      <c r="F12" s="15"/>
      <c r="G12" s="15"/>
      <c r="H12" s="15"/>
      <c r="I12" s="15"/>
      <c r="J12" s="15"/>
      <c r="K12" s="15"/>
    </row>
    <row r="13" spans="1:11" x14ac:dyDescent="0.3">
      <c r="A13" s="13"/>
      <c r="B13" s="19"/>
      <c r="C13" s="16"/>
      <c r="D13" s="16"/>
      <c r="E13" s="15"/>
      <c r="F13" s="15"/>
      <c r="G13" s="15"/>
      <c r="H13" s="15"/>
      <c r="I13" s="15"/>
      <c r="J13" s="15"/>
      <c r="K13" s="15"/>
    </row>
    <row r="14" spans="1:11" x14ac:dyDescent="0.3">
      <c r="A14" s="13"/>
      <c r="B14" s="19"/>
      <c r="C14" s="16"/>
      <c r="D14" s="16"/>
      <c r="E14" s="15"/>
      <c r="F14" s="15"/>
      <c r="G14" s="15"/>
      <c r="H14" s="15"/>
      <c r="I14" s="15"/>
      <c r="J14" s="15"/>
      <c r="K14" s="15"/>
    </row>
    <row r="15" spans="1:11" x14ac:dyDescent="0.3">
      <c r="A15" s="13"/>
      <c r="B15" s="19"/>
      <c r="C15" s="16"/>
      <c r="D15" s="16"/>
      <c r="E15" s="15"/>
      <c r="F15" s="15"/>
      <c r="G15" s="15"/>
      <c r="H15" s="15"/>
      <c r="I15" s="15"/>
      <c r="J15" s="15"/>
      <c r="K15" s="15"/>
    </row>
    <row r="16" spans="1:11" x14ac:dyDescent="0.3">
      <c r="A16" s="13"/>
      <c r="B16" s="19"/>
      <c r="C16" s="16"/>
      <c r="D16" s="16"/>
      <c r="E16" s="15"/>
      <c r="F16" s="15"/>
      <c r="G16" s="15"/>
      <c r="H16" s="15"/>
      <c r="I16" s="15"/>
      <c r="J16" s="15"/>
      <c r="K16" s="15"/>
    </row>
    <row r="17" spans="1:11" x14ac:dyDescent="0.3">
      <c r="A17" s="13"/>
      <c r="B17" s="19"/>
      <c r="C17" s="16"/>
      <c r="D17" s="16"/>
      <c r="E17" s="15"/>
      <c r="F17" s="15"/>
      <c r="G17" s="15"/>
      <c r="H17" s="15"/>
      <c r="I17" s="15"/>
      <c r="J17" s="15"/>
      <c r="K17" s="15"/>
    </row>
    <row r="18" spans="1:11" x14ac:dyDescent="0.3">
      <c r="A18" s="13"/>
      <c r="B18" s="19"/>
      <c r="C18" s="16"/>
      <c r="D18" s="16"/>
      <c r="E18" s="15"/>
      <c r="F18" s="15"/>
      <c r="G18" s="15"/>
      <c r="H18" s="15"/>
      <c r="I18" s="15"/>
      <c r="J18" s="15"/>
      <c r="K18" s="15"/>
    </row>
    <row r="19" spans="1:11" x14ac:dyDescent="0.3">
      <c r="A19" s="13"/>
      <c r="B19" s="19"/>
      <c r="C19" s="16"/>
      <c r="D19" s="16"/>
      <c r="E19" s="15"/>
      <c r="F19" s="15"/>
      <c r="G19" s="15"/>
      <c r="H19" s="15"/>
      <c r="I19" s="15"/>
      <c r="J19" s="15"/>
      <c r="K19" s="15"/>
    </row>
    <row r="20" spans="1:11" x14ac:dyDescent="0.3">
      <c r="A20" s="13"/>
      <c r="B20" s="19"/>
      <c r="C20" s="16"/>
      <c r="D20" s="16"/>
      <c r="E20" s="15"/>
      <c r="F20" s="15"/>
      <c r="G20" s="15"/>
      <c r="H20" s="15"/>
      <c r="I20" s="15"/>
      <c r="J20" s="15"/>
      <c r="K20" s="15"/>
    </row>
    <row r="21" spans="1:11" x14ac:dyDescent="0.3">
      <c r="A21" s="13"/>
      <c r="B21" s="19"/>
      <c r="C21" s="16"/>
      <c r="D21" s="16"/>
      <c r="E21" s="15"/>
      <c r="F21" s="15"/>
      <c r="G21" s="15"/>
      <c r="H21" s="15"/>
      <c r="I21" s="15"/>
      <c r="J21" s="15"/>
      <c r="K21" s="15"/>
    </row>
    <row r="22" spans="1:11" x14ac:dyDescent="0.3">
      <c r="A22" s="13"/>
      <c r="B22" s="19"/>
      <c r="C22" s="16"/>
      <c r="D22" s="16"/>
      <c r="E22" s="15"/>
      <c r="F22" s="15"/>
      <c r="G22" s="15"/>
      <c r="H22" s="15"/>
      <c r="I22" s="15"/>
      <c r="J22" s="15"/>
      <c r="K22" s="15"/>
    </row>
    <row r="23" spans="1:11" x14ac:dyDescent="0.3">
      <c r="A23" s="13"/>
      <c r="B23" s="13"/>
      <c r="C23" s="13"/>
      <c r="D23" s="13"/>
      <c r="E23" s="17" t="s">
        <v>62</v>
      </c>
      <c r="F23" s="17" t="s">
        <v>63</v>
      </c>
      <c r="G23" s="15"/>
      <c r="H23" s="15"/>
      <c r="I23" s="15"/>
      <c r="J23" s="15"/>
      <c r="K23" s="15"/>
    </row>
    <row r="24" spans="1:11" x14ac:dyDescent="0.3">
      <c r="A24" s="13"/>
      <c r="B24" s="13"/>
      <c r="C24" s="13"/>
      <c r="D24" s="13"/>
      <c r="E24" s="15">
        <f>SUM(E2:E22)</f>
        <v>1070</v>
      </c>
      <c r="F24" s="15">
        <f>SUM(F2:F22)</f>
        <v>1230400</v>
      </c>
      <c r="G24" s="15"/>
      <c r="H24" s="15"/>
      <c r="I24" s="15"/>
      <c r="J24" s="15"/>
      <c r="K24" s="15"/>
    </row>
    <row r="25" spans="1:11" x14ac:dyDescent="0.3">
      <c r="A25" s="13"/>
      <c r="B25" s="13"/>
      <c r="C25" s="13"/>
      <c r="D25" s="16" t="s">
        <v>147</v>
      </c>
      <c r="E25" s="15">
        <f>'11월 지출내역'!E25-F24+E24</f>
        <v>1902408</v>
      </c>
      <c r="F25" s="15"/>
      <c r="G25" s="15"/>
      <c r="H25" s="15"/>
      <c r="I25" s="15"/>
      <c r="J25" s="15"/>
      <c r="K25" s="1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2학기 예산안</vt:lpstr>
      <vt:lpstr>9월 지출내역</vt:lpstr>
      <vt:lpstr>10월 지출내역</vt:lpstr>
      <vt:lpstr>11월 지출내역</vt:lpstr>
      <vt:lpstr>12월 지출내역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DY3</cp:lastModifiedBy>
  <cp:lastPrinted>2017-12-13T07:47:25Z</cp:lastPrinted>
  <dcterms:created xsi:type="dcterms:W3CDTF">2017-09-01T07:44:22Z</dcterms:created>
  <dcterms:modified xsi:type="dcterms:W3CDTF">2018-01-09T06:51:04Z</dcterms:modified>
</cp:coreProperties>
</file>