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5755" windowHeight="11595" tabRatio="580"/>
  </bookViews>
  <sheets>
    <sheet name="자치회비 예결산안" sheetId="4" r:id="rId1"/>
    <sheet name="3월지출내역" sheetId="1" r:id="rId2"/>
    <sheet name="3월 선결제금 정리" sheetId="6" r:id="rId3"/>
    <sheet name="4월지출내역" sheetId="7" r:id="rId4"/>
    <sheet name="4월 선결제금 정리" sheetId="8" r:id="rId5"/>
    <sheet name="5월 지출내역" sheetId="9" r:id="rId6"/>
  </sheets>
  <definedNames>
    <definedName name="_xlnm._FilterDatabase" localSheetId="2" hidden="1">'3월 선결제금 정리'!$A$1:$D$1</definedName>
    <definedName name="_xlnm._FilterDatabase" localSheetId="1" hidden="1">'3월지출내역'!$A$1:$K$32</definedName>
  </definedNames>
  <calcPr calcId="145621"/>
</workbook>
</file>

<file path=xl/calcChain.xml><?xml version="1.0" encoding="utf-8"?>
<calcChain xmlns="http://schemas.openxmlformats.org/spreadsheetml/2006/main">
  <c r="I84" i="4" l="1"/>
  <c r="J84" i="4" s="1"/>
  <c r="E26" i="9"/>
  <c r="F25" i="9"/>
  <c r="E25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E26" i="7"/>
  <c r="F25" i="7"/>
  <c r="E25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  <c r="D33" i="1"/>
  <c r="F32" i="1"/>
  <c r="D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H85" i="4"/>
  <c r="H84" i="4"/>
  <c r="I83" i="4"/>
  <c r="J83" i="4" s="1"/>
  <c r="J82" i="4"/>
  <c r="J81" i="4"/>
  <c r="I81" i="4"/>
  <c r="J80" i="4"/>
  <c r="J79" i="4"/>
  <c r="I79" i="4"/>
  <c r="H79" i="4"/>
  <c r="J78" i="4"/>
  <c r="I78" i="4"/>
  <c r="H78" i="4"/>
  <c r="J77" i="4"/>
  <c r="I77" i="4"/>
  <c r="H77" i="4"/>
  <c r="J76" i="4"/>
  <c r="J75" i="4"/>
  <c r="I75" i="4"/>
  <c r="H75" i="4"/>
  <c r="J74" i="4"/>
  <c r="I74" i="4"/>
  <c r="H74" i="4"/>
  <c r="J73" i="4"/>
  <c r="J72" i="4"/>
  <c r="I72" i="4"/>
  <c r="H72" i="4"/>
  <c r="J71" i="4"/>
  <c r="I71" i="4"/>
  <c r="H71" i="4"/>
  <c r="J70" i="4"/>
  <c r="I70" i="4"/>
  <c r="H70" i="4"/>
  <c r="J69" i="4"/>
  <c r="J68" i="4"/>
  <c r="I68" i="4"/>
  <c r="H68" i="4"/>
  <c r="J67" i="4"/>
  <c r="I67" i="4"/>
  <c r="J66" i="4"/>
  <c r="J65" i="4"/>
  <c r="I65" i="4"/>
  <c r="J64" i="4"/>
  <c r="J63" i="4"/>
  <c r="I63" i="4"/>
  <c r="J62" i="4"/>
  <c r="I62" i="4"/>
  <c r="H62" i="4"/>
  <c r="J61" i="4"/>
  <c r="I61" i="4"/>
  <c r="H61" i="4"/>
  <c r="J60" i="4"/>
  <c r="J59" i="4"/>
  <c r="I59" i="4"/>
  <c r="H59" i="4"/>
  <c r="J58" i="4"/>
  <c r="J57" i="4"/>
  <c r="I57" i="4"/>
  <c r="H57" i="4"/>
  <c r="J56" i="4"/>
  <c r="J55" i="4"/>
  <c r="I55" i="4"/>
  <c r="H55" i="4"/>
  <c r="J54" i="4"/>
  <c r="J53" i="4"/>
  <c r="I53" i="4"/>
  <c r="H53" i="4"/>
  <c r="J52" i="4"/>
  <c r="J51" i="4"/>
  <c r="I51" i="4"/>
  <c r="H51" i="4"/>
  <c r="J50" i="4"/>
  <c r="J49" i="4"/>
  <c r="I49" i="4"/>
  <c r="H49" i="4"/>
  <c r="J48" i="4"/>
  <c r="J47" i="4"/>
  <c r="I47" i="4"/>
  <c r="H47" i="4"/>
  <c r="J46" i="4"/>
  <c r="I46" i="4"/>
  <c r="H46" i="4"/>
  <c r="J45" i="4"/>
  <c r="I45" i="4"/>
  <c r="J44" i="4"/>
  <c r="J43" i="4"/>
  <c r="I43" i="4"/>
  <c r="H43" i="4"/>
  <c r="J42" i="4"/>
  <c r="J41" i="4"/>
  <c r="J40" i="4"/>
  <c r="I40" i="4"/>
  <c r="H40" i="4"/>
  <c r="J39" i="4"/>
  <c r="J38" i="4"/>
  <c r="J37" i="4"/>
  <c r="I37" i="4"/>
  <c r="H37" i="4"/>
  <c r="J36" i="4"/>
  <c r="I36" i="4"/>
  <c r="J35" i="4"/>
  <c r="I35" i="4"/>
  <c r="J34" i="4"/>
  <c r="I34" i="4"/>
  <c r="H34" i="4"/>
  <c r="J33" i="4"/>
  <c r="I33" i="4"/>
  <c r="H33" i="4"/>
  <c r="J32" i="4"/>
  <c r="J31" i="4"/>
  <c r="I31" i="4"/>
  <c r="H31" i="4"/>
  <c r="J30" i="4"/>
  <c r="J29" i="4"/>
  <c r="I29" i="4"/>
  <c r="H29" i="4"/>
  <c r="J28" i="4"/>
  <c r="I28" i="4"/>
  <c r="H28" i="4"/>
  <c r="J27" i="4"/>
  <c r="I27" i="4"/>
  <c r="H27" i="4"/>
  <c r="J26" i="4"/>
  <c r="J25" i="4"/>
  <c r="J24" i="4"/>
  <c r="J23" i="4"/>
  <c r="I23" i="4"/>
  <c r="H23" i="4"/>
  <c r="J22" i="4"/>
  <c r="I22" i="4"/>
  <c r="H22" i="4"/>
  <c r="J21" i="4"/>
  <c r="J20" i="4"/>
  <c r="J19" i="4"/>
  <c r="I19" i="4"/>
  <c r="H19" i="4"/>
  <c r="J18" i="4"/>
  <c r="I18" i="4"/>
  <c r="H18" i="4"/>
  <c r="J17" i="4"/>
  <c r="J16" i="4"/>
  <c r="J15" i="4"/>
  <c r="J14" i="4"/>
  <c r="I14" i="4"/>
  <c r="H14" i="4"/>
  <c r="J13" i="4"/>
  <c r="J12" i="4"/>
  <c r="J11" i="4"/>
  <c r="J10" i="4"/>
  <c r="I10" i="4"/>
  <c r="J9" i="4"/>
  <c r="I9" i="4"/>
  <c r="J8" i="4"/>
  <c r="I8" i="4"/>
  <c r="H8" i="4"/>
  <c r="J7" i="4"/>
  <c r="J6" i="4"/>
  <c r="J5" i="4"/>
  <c r="J4" i="4"/>
  <c r="I85" i="4" l="1"/>
  <c r="I86" i="4" s="1"/>
  <c r="J86" i="4" s="1"/>
  <c r="J85" i="4"/>
</calcChain>
</file>

<file path=xl/sharedStrings.xml><?xml version="1.0" encoding="utf-8"?>
<sst xmlns="http://schemas.openxmlformats.org/spreadsheetml/2006/main" count="377" uniqueCount="191">
  <si>
    <t>날짜</t>
  </si>
  <si>
    <t>항목</t>
  </si>
  <si>
    <t>2.20</t>
  </si>
  <si>
    <t>수수료(OT 전정 저녁비)</t>
  </si>
  <si>
    <t>수수료(OT 생대 저녁비)</t>
  </si>
  <si>
    <t>학생회 캠프 참가비</t>
  </si>
  <si>
    <t>부동연장 경국엠 참가 교통비</t>
  </si>
  <si>
    <t>지출</t>
  </si>
  <si>
    <t>수입</t>
  </si>
  <si>
    <t>모임</t>
  </si>
  <si>
    <t>모임</t>
  </si>
  <si>
    <t>득현</t>
  </si>
  <si>
    <t>모임</t>
  </si>
  <si>
    <t>사무비</t>
  </si>
  <si>
    <t>사업비</t>
  </si>
  <si>
    <t>지원금</t>
  </si>
  <si>
    <t>운영비</t>
  </si>
  <si>
    <t>예비비</t>
  </si>
  <si>
    <t>선결제</t>
  </si>
  <si>
    <t>경민</t>
  </si>
  <si>
    <t>렌터카 대여</t>
  </si>
  <si>
    <t>렌터카 하이패스</t>
  </si>
  <si>
    <t>공연진 간식지원</t>
  </si>
  <si>
    <t>공연진 식수지원</t>
  </si>
  <si>
    <t>생리대 구매</t>
  </si>
  <si>
    <t>파스 구매</t>
  </si>
  <si>
    <t>등대, 우리말메아리 새우튀김 지원(안주지원)</t>
  </si>
  <si>
    <t>공연진 식수지원</t>
  </si>
  <si>
    <t>공연진 안주 / 자봉단 식비 지원</t>
  </si>
  <si>
    <t>공연진 안주, 비품 지원 / 자봉단 식비 지원</t>
  </si>
  <si>
    <t>공연진 식수 및 간식, 안주지원</t>
  </si>
  <si>
    <t>렌터카 하이패스</t>
  </si>
  <si>
    <t>렌터카 주유비</t>
  </si>
  <si>
    <t>승준</t>
  </si>
  <si>
    <t>개강총회 선물</t>
  </si>
  <si>
    <t>3.10</t>
  </si>
  <si>
    <t>3.13</t>
  </si>
  <si>
    <t>3.14</t>
  </si>
  <si>
    <t>3.15</t>
  </si>
  <si>
    <t>3.16</t>
  </si>
  <si>
    <t>3.17</t>
  </si>
  <si>
    <t>경민</t>
  </si>
  <si>
    <t>모임</t>
  </si>
  <si>
    <t>3.30</t>
  </si>
  <si>
    <t>1학기 자치회비 입금</t>
  </si>
  <si>
    <t>OT 버스 계약금(숙박비) / 총학생회 자치회비 지원금</t>
  </si>
  <si>
    <t>비고</t>
  </si>
  <si>
    <t>버스업체(해오름) 계약금으로 사용했으나, 아이파크쪽에서 기사 숙박이 안된다 하여 숙박비용으로 지불처리</t>
  </si>
  <si>
    <t xml:space="preserve">  </t>
  </si>
  <si>
    <t>선결제금 지불(득현)</t>
  </si>
  <si>
    <t>선결제금 지불(승준)</t>
  </si>
  <si>
    <t>선결제금 지불(경민)</t>
  </si>
  <si>
    <t>선결제금 지불(동연통장)</t>
  </si>
  <si>
    <t>3.30</t>
  </si>
  <si>
    <t>득현통장으로 오입금 / 처리함</t>
  </si>
  <si>
    <t>동연통장으로 오입금 / 처리함</t>
  </si>
  <si>
    <t>오입금(63090원) 동연통장으로 지불 // 420850원</t>
  </si>
  <si>
    <t>오입금 받음 (10200원) // 42000원</t>
  </si>
  <si>
    <t>3월 잔여금액</t>
  </si>
  <si>
    <t>3.30</t>
  </si>
  <si>
    <t>초기입금액 환급(1000원)</t>
  </si>
  <si>
    <t>차액 입금</t>
  </si>
  <si>
    <t>오입금 환불</t>
  </si>
  <si>
    <t>동연통장 입금 : 363900 // 오입금 경민 지불(10200원) / 오입금 받음(63090원) // 416790원</t>
  </si>
  <si>
    <t>업무추진비-직책보조비-동아리연합회장</t>
  </si>
  <si>
    <t>업무추진비-직책보조비-부동아리연합회장</t>
  </si>
  <si>
    <t>분류</t>
  </si>
  <si>
    <t>-</t>
  </si>
  <si>
    <t>-</t>
  </si>
  <si>
    <t>수수료(버스업체 계약금/숙박비)</t>
  </si>
  <si>
    <t>2.16</t>
  </si>
  <si>
    <t>예비비-예비비</t>
  </si>
  <si>
    <t>사업지원비-OT지원-물,간식,안주지원</t>
  </si>
  <si>
    <t>사업지원비-OT지원-기타</t>
  </si>
  <si>
    <t>일반지원-동아리지원-개강선물</t>
  </si>
  <si>
    <t>총  계</t>
  </si>
  <si>
    <t>예비비 합계</t>
  </si>
  <si>
    <t>예비비 소계</t>
  </si>
  <si>
    <t>소계</t>
  </si>
  <si>
    <t>예비비</t>
  </si>
  <si>
    <t>의료비</t>
  </si>
  <si>
    <t>긴급의료비</t>
  </si>
  <si>
    <t>위원회지출 합계</t>
  </si>
  <si>
    <t>사안별 TF 운영 소계</t>
  </si>
  <si>
    <t>운영비</t>
  </si>
  <si>
    <t>사안별 TF 운영</t>
  </si>
  <si>
    <t>장소관리위원회 소계</t>
  </si>
  <si>
    <t>장소관리위원회</t>
  </si>
  <si>
    <t>운영비</t>
  </si>
  <si>
    <t>지원금 합계</t>
  </si>
  <si>
    <t>기타지원 소계</t>
  </si>
  <si>
    <t>기타지원</t>
  </si>
  <si>
    <t>일반지원 소계</t>
  </si>
  <si>
    <t>행사지원</t>
  </si>
  <si>
    <t>기타</t>
  </si>
  <si>
    <t>개강선물</t>
  </si>
  <si>
    <t>동아리지원</t>
  </si>
  <si>
    <t>일반지원</t>
  </si>
  <si>
    <t>분과지원 소계</t>
  </si>
  <si>
    <t>학술분과</t>
  </si>
  <si>
    <t>취미교양분과</t>
  </si>
  <si>
    <t>체육분과</t>
  </si>
  <si>
    <t>종교분과</t>
  </si>
  <si>
    <t>전시창작분과</t>
  </si>
  <si>
    <t>연행분과</t>
  </si>
  <si>
    <t>사회분과</t>
  </si>
  <si>
    <t>분과지원</t>
  </si>
  <si>
    <t>지원금</t>
  </si>
  <si>
    <t>사업비 합계</t>
  </si>
  <si>
    <t>일반사업비 소계</t>
  </si>
  <si>
    <t>기타사업 지원</t>
  </si>
  <si>
    <t>소계</t>
  </si>
  <si>
    <t>상금</t>
  </si>
  <si>
    <t>대회 지원</t>
  </si>
  <si>
    <t>대동제 지원</t>
  </si>
  <si>
    <t>물, 간식, 안주 지원</t>
  </si>
  <si>
    <t>OT 지원</t>
  </si>
  <si>
    <t>사업지원비</t>
  </si>
  <si>
    <t>사업운영비 소계</t>
  </si>
  <si>
    <t>-</t>
  </si>
  <si>
    <t>방중사업</t>
  </si>
  <si>
    <t>학기중 사업</t>
  </si>
  <si>
    <t>사업운영비</t>
  </si>
  <si>
    <t>사업비</t>
  </si>
  <si>
    <t>사무비 합계</t>
  </si>
  <si>
    <t>홍보비 소계</t>
  </si>
  <si>
    <t>현수막</t>
  </si>
  <si>
    <t>홍보물</t>
  </si>
  <si>
    <t>일반홍보비</t>
  </si>
  <si>
    <t>홍보비</t>
  </si>
  <si>
    <t>운영비 소계</t>
  </si>
  <si>
    <t>사무용품 구입</t>
  </si>
  <si>
    <t>사무비</t>
  </si>
  <si>
    <t>업무추진비 소계</t>
  </si>
  <si>
    <t>TF회의</t>
  </si>
  <si>
    <t>외부회의</t>
  </si>
  <si>
    <t>동연회의</t>
  </si>
  <si>
    <t>회의비</t>
  </si>
  <si>
    <t>TF장</t>
  </si>
  <si>
    <t>위원회장</t>
  </si>
  <si>
    <t>중앙집행부</t>
  </si>
  <si>
    <t>부동아리연합회장</t>
  </si>
  <si>
    <t>동아리연합회장</t>
  </si>
  <si>
    <t>직책보조비</t>
  </si>
  <si>
    <t>행사참석</t>
  </si>
  <si>
    <t>LT</t>
  </si>
  <si>
    <t>간담회 및 만남</t>
  </si>
  <si>
    <t>업무추진비</t>
  </si>
  <si>
    <t>남은금액</t>
  </si>
  <si>
    <t>사용금액</t>
  </si>
  <si>
    <t>예상세출</t>
  </si>
  <si>
    <t>세목</t>
  </si>
  <si>
    <t>목</t>
  </si>
  <si>
    <t>항</t>
  </si>
  <si>
    <t>관</t>
  </si>
  <si>
    <t>1학기자치회비</t>
  </si>
  <si>
    <t>과목</t>
  </si>
  <si>
    <t>내용</t>
  </si>
  <si>
    <t>2017-1학기 33대 동아리연합회 자치회비 예결산안</t>
  </si>
  <si>
    <t>사무비-운영비-사무비</t>
  </si>
  <si>
    <t>화이트보드(더지니어스 물품구매)</t>
  </si>
  <si>
    <t>돗자리(대형) 14개 구입</t>
  </si>
  <si>
    <t>돗자리 계좌이체 수수료</t>
  </si>
  <si>
    <t>예비비-예비비-예비비</t>
  </si>
  <si>
    <t>4월 잔여금액</t>
  </si>
  <si>
    <t>총수입</t>
  </si>
  <si>
    <t>총지출</t>
  </si>
  <si>
    <t>LT 교통비(택시)</t>
  </si>
  <si>
    <t>사무비-업무추진비-운영비-LT</t>
  </si>
  <si>
    <t>LT 식비</t>
  </si>
  <si>
    <t>LT 교통비 계좌이체 수수료</t>
  </si>
  <si>
    <t>04월 14일</t>
  </si>
  <si>
    <t>04월 04일</t>
  </si>
  <si>
    <t>04월 05일</t>
  </si>
  <si>
    <t>04월 10일</t>
  </si>
  <si>
    <t>배 모형 제작에 필요한 재료 구매(페인트, A4용지)</t>
  </si>
  <si>
    <t>종이배 나무에 달 재료 구매 (낚시줄), 우비 구매</t>
  </si>
  <si>
    <t>리본고리 붙이는 재료(접착제) 구매</t>
  </si>
  <si>
    <t>04월 12일</t>
  </si>
  <si>
    <t>행사에 필요한 모나미 펜 구매</t>
  </si>
  <si>
    <t>04월 13일</t>
  </si>
  <si>
    <t>배 접는 종이(A4) 추가 구매</t>
  </si>
  <si>
    <t>세월호 추모행사 배 제작 재료비</t>
  </si>
  <si>
    <t>안산분향소까지 가는 교통비(렌트카 대여)</t>
  </si>
  <si>
    <t>사업비-사업지원비-기타사업 지원</t>
  </si>
  <si>
    <t>민석</t>
  </si>
  <si>
    <t>젠가(더지니어스 물품구매), 종이봉투</t>
  </si>
  <si>
    <t>다현</t>
  </si>
  <si>
    <t>상수</t>
  </si>
  <si>
    <t>05월 10일</t>
  </si>
  <si>
    <t xml:space="preserve">영구접착제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</si>
</sst>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2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1">
      <alignment vertical="center"/>
    </xf>
    <xf numFmtId="41" fontId="5" fillId="0" borderId="0" xfId="2" applyFont="1">
      <alignment vertical="center"/>
    </xf>
    <xf numFmtId="41" fontId="6" fillId="0" borderId="0" xfId="1" applyNumberFormat="1" applyFont="1">
      <alignment vertical="center"/>
    </xf>
    <xf numFmtId="41" fontId="7" fillId="0" borderId="0" xfId="2" applyFont="1" applyAlignment="1">
      <alignment vertical="center"/>
    </xf>
    <xf numFmtId="41" fontId="6" fillId="0" borderId="0" xfId="2" applyFont="1" applyAlignment="1">
      <alignment horizontal="center" vertical="center"/>
    </xf>
    <xf numFmtId="41" fontId="8" fillId="0" borderId="0" xfId="2" applyFont="1">
      <alignment vertical="center"/>
    </xf>
    <xf numFmtId="41" fontId="7" fillId="0" borderId="0" xfId="2" applyFont="1" applyAlignment="1">
      <alignment horizontal="center" vertical="center"/>
    </xf>
    <xf numFmtId="41" fontId="8" fillId="0" borderId="1" xfId="2" applyFont="1" applyBorder="1" applyAlignment="1">
      <alignment horizontal="center" vertical="center"/>
    </xf>
    <xf numFmtId="41" fontId="8" fillId="0" borderId="2" xfId="2" applyFont="1" applyBorder="1">
      <alignment vertical="center"/>
    </xf>
    <xf numFmtId="41" fontId="6" fillId="0" borderId="3" xfId="2" applyFont="1" applyBorder="1" applyAlignment="1">
      <alignment horizontal="center" vertical="center"/>
    </xf>
    <xf numFmtId="41" fontId="8" fillId="0" borderId="5" xfId="2" applyFont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5" fillId="0" borderId="1" xfId="2" applyNumberFormat="1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19" xfId="2" applyFont="1" applyBorder="1" applyAlignment="1">
      <alignment horizontal="left" vertical="center"/>
    </xf>
    <xf numFmtId="41" fontId="8" fillId="0" borderId="20" xfId="2" applyFont="1" applyBorder="1" applyAlignment="1">
      <alignment horizontal="center" vertical="center"/>
    </xf>
    <xf numFmtId="41" fontId="8" fillId="0" borderId="19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1" fontId="9" fillId="0" borderId="22" xfId="2" applyFont="1" applyBorder="1" applyAlignment="1">
      <alignment horizontal="center" vertical="center"/>
    </xf>
    <xf numFmtId="41" fontId="8" fillId="0" borderId="20" xfId="2" applyFont="1" applyBorder="1" applyAlignment="1">
      <alignment horizontal="center" vertical="center"/>
    </xf>
    <xf numFmtId="41" fontId="8" fillId="0" borderId="21" xfId="2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8" fillId="0" borderId="18" xfId="2" applyFont="1" applyBorder="1" applyAlignment="1">
      <alignment horizontal="center" vertical="center"/>
    </xf>
    <xf numFmtId="41" fontId="8" fillId="0" borderId="14" xfId="2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41" fontId="8" fillId="0" borderId="11" xfId="2" applyFont="1" applyBorder="1" applyAlignment="1">
      <alignment horizontal="center" vertical="center"/>
    </xf>
    <xf numFmtId="41" fontId="8" fillId="0" borderId="13" xfId="2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5" fillId="0" borderId="17" xfId="2" applyFont="1" applyBorder="1" applyAlignment="1">
      <alignment horizontal="center" vertical="center"/>
    </xf>
    <xf numFmtId="41" fontId="5" fillId="0" borderId="16" xfId="2" applyFont="1" applyBorder="1" applyAlignment="1">
      <alignment horizontal="center" vertical="center"/>
    </xf>
    <xf numFmtId="41" fontId="5" fillId="0" borderId="15" xfId="2" applyFont="1" applyBorder="1" applyAlignment="1">
      <alignment horizontal="center" vertical="center"/>
    </xf>
    <xf numFmtId="41" fontId="5" fillId="0" borderId="9" xfId="2" applyFont="1" applyBorder="1" applyAlignment="1">
      <alignment horizontal="center" vertical="center"/>
    </xf>
    <xf numFmtId="41" fontId="5" fillId="0" borderId="8" xfId="2" applyFont="1" applyBorder="1" applyAlignment="1">
      <alignment horizontal="center" vertical="center"/>
    </xf>
    <xf numFmtId="41" fontId="5" fillId="0" borderId="7" xfId="2" applyFont="1" applyBorder="1" applyAlignment="1">
      <alignment horizontal="center" vertical="center"/>
    </xf>
    <xf numFmtId="41" fontId="6" fillId="0" borderId="2" xfId="2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</cellXfs>
  <cellStyles count="5">
    <cellStyle name="쉼표 [0] 2" xfId="2"/>
    <cellStyle name="열어 본 하이퍼링크" xfId="4" builtinId="9" hidden="1"/>
    <cellStyle name="표준" xfId="0" builtinId="0"/>
    <cellStyle name="표준 2" xfId="1"/>
    <cellStyle name="하이퍼링크" xfId="3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topLeftCell="A70" zoomScaleNormal="100" workbookViewId="0">
      <selection activeCell="I86" sqref="I86"/>
    </sheetView>
  </sheetViews>
  <sheetFormatPr defaultRowHeight="16.5" x14ac:dyDescent="0.3"/>
  <cols>
    <col min="1" max="1" width="3.5" style="6" customWidth="1"/>
    <col min="2" max="2" width="9" style="6" customWidth="1"/>
    <col min="3" max="3" width="4.25" style="6" customWidth="1"/>
    <col min="4" max="4" width="17.25" style="6" customWidth="1"/>
    <col min="5" max="5" width="5" style="6" customWidth="1"/>
    <col min="6" max="6" width="11.125" style="6" customWidth="1"/>
    <col min="7" max="7" width="14.125" style="6" customWidth="1"/>
    <col min="8" max="8" width="12.375" style="6" customWidth="1"/>
    <col min="9" max="9" width="11.875" style="6" customWidth="1"/>
    <col min="10" max="10" width="8.5" style="6" customWidth="1"/>
    <col min="11" max="12" width="9" style="6" customWidth="1"/>
    <col min="13" max="16384" width="9" style="6"/>
  </cols>
  <sheetData>
    <row r="1" spans="1:10" ht="20.25" x14ac:dyDescent="0.3">
      <c r="A1" s="30" t="s">
        <v>158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x14ac:dyDescent="0.3">
      <c r="A2" s="31" t="s">
        <v>156</v>
      </c>
      <c r="B2" s="32"/>
      <c r="C2" s="32"/>
      <c r="D2" s="32"/>
      <c r="E2" s="32"/>
      <c r="F2" s="32"/>
      <c r="G2" s="32"/>
      <c r="H2" s="24"/>
      <c r="I2" s="23" t="s">
        <v>155</v>
      </c>
      <c r="J2" s="22">
        <v>3842500</v>
      </c>
    </row>
    <row r="3" spans="1:10" x14ac:dyDescent="0.3">
      <c r="A3" s="33" t="s">
        <v>154</v>
      </c>
      <c r="B3" s="34"/>
      <c r="C3" s="34" t="s">
        <v>153</v>
      </c>
      <c r="D3" s="34"/>
      <c r="E3" s="34" t="s">
        <v>152</v>
      </c>
      <c r="F3" s="34"/>
      <c r="G3" s="19" t="s">
        <v>151</v>
      </c>
      <c r="H3" s="13" t="s">
        <v>150</v>
      </c>
      <c r="I3" s="21" t="s">
        <v>149</v>
      </c>
      <c r="J3" s="13" t="s">
        <v>148</v>
      </c>
    </row>
    <row r="4" spans="1:10" x14ac:dyDescent="0.3">
      <c r="A4" s="35">
        <v>1</v>
      </c>
      <c r="B4" s="38" t="s">
        <v>132</v>
      </c>
      <c r="C4" s="34">
        <v>1</v>
      </c>
      <c r="D4" s="34" t="s">
        <v>147</v>
      </c>
      <c r="E4" s="34">
        <v>1</v>
      </c>
      <c r="F4" s="34" t="s">
        <v>84</v>
      </c>
      <c r="G4" s="19" t="s">
        <v>146</v>
      </c>
      <c r="H4" s="13">
        <v>100000</v>
      </c>
      <c r="I4" s="16"/>
      <c r="J4" s="13">
        <f t="shared" ref="J4:J35" si="0">H4-I4</f>
        <v>100000</v>
      </c>
    </row>
    <row r="5" spans="1:10" x14ac:dyDescent="0.3">
      <c r="A5" s="36"/>
      <c r="B5" s="39"/>
      <c r="C5" s="34"/>
      <c r="D5" s="34"/>
      <c r="E5" s="34"/>
      <c r="F5" s="34"/>
      <c r="G5" s="19" t="s">
        <v>145</v>
      </c>
      <c r="H5" s="13">
        <v>100000</v>
      </c>
      <c r="I5" s="16">
        <v>46160</v>
      </c>
      <c r="J5" s="13">
        <f t="shared" si="0"/>
        <v>53840</v>
      </c>
    </row>
    <row r="6" spans="1:10" x14ac:dyDescent="0.3">
      <c r="A6" s="36"/>
      <c r="B6" s="39"/>
      <c r="C6" s="34"/>
      <c r="D6" s="34"/>
      <c r="E6" s="34"/>
      <c r="F6" s="34"/>
      <c r="G6" s="19" t="s">
        <v>144</v>
      </c>
      <c r="H6" s="13">
        <v>50000</v>
      </c>
      <c r="I6" s="16"/>
      <c r="J6" s="13">
        <f t="shared" si="0"/>
        <v>50000</v>
      </c>
    </row>
    <row r="7" spans="1:10" x14ac:dyDescent="0.3">
      <c r="A7" s="36"/>
      <c r="B7" s="39"/>
      <c r="C7" s="34"/>
      <c r="D7" s="34"/>
      <c r="E7" s="34"/>
      <c r="F7" s="34"/>
      <c r="G7" s="19" t="s">
        <v>94</v>
      </c>
      <c r="H7" s="13">
        <v>50000</v>
      </c>
      <c r="I7" s="16"/>
      <c r="J7" s="13">
        <f t="shared" si="0"/>
        <v>50000</v>
      </c>
    </row>
    <row r="8" spans="1:10" x14ac:dyDescent="0.3">
      <c r="A8" s="36"/>
      <c r="B8" s="39"/>
      <c r="C8" s="34"/>
      <c r="D8" s="34"/>
      <c r="E8" s="34"/>
      <c r="F8" s="34"/>
      <c r="G8" s="18" t="s">
        <v>78</v>
      </c>
      <c r="H8" s="17">
        <f>SUM(H4:H7)</f>
        <v>300000</v>
      </c>
      <c r="I8" s="16">
        <f>SUM(I4:I7)</f>
        <v>46160</v>
      </c>
      <c r="J8" s="13">
        <f t="shared" si="0"/>
        <v>253840</v>
      </c>
    </row>
    <row r="9" spans="1:10" x14ac:dyDescent="0.3">
      <c r="A9" s="36"/>
      <c r="B9" s="39"/>
      <c r="C9" s="34"/>
      <c r="D9" s="34"/>
      <c r="E9" s="34">
        <v>2</v>
      </c>
      <c r="F9" s="34" t="s">
        <v>143</v>
      </c>
      <c r="G9" s="19" t="s">
        <v>142</v>
      </c>
      <c r="H9" s="13">
        <v>100000</v>
      </c>
      <c r="I9" s="16">
        <f>'3월지출내역'!F2</f>
        <v>25000</v>
      </c>
      <c r="J9" s="13">
        <f t="shared" si="0"/>
        <v>75000</v>
      </c>
    </row>
    <row r="10" spans="1:10" x14ac:dyDescent="0.3">
      <c r="A10" s="36"/>
      <c r="B10" s="39"/>
      <c r="C10" s="34"/>
      <c r="D10" s="34"/>
      <c r="E10" s="34"/>
      <c r="F10" s="34"/>
      <c r="G10" s="19" t="s">
        <v>141</v>
      </c>
      <c r="H10" s="13">
        <v>100000</v>
      </c>
      <c r="I10" s="16">
        <f>'3월지출내역'!F3</f>
        <v>4400</v>
      </c>
      <c r="J10" s="13">
        <f t="shared" si="0"/>
        <v>95600</v>
      </c>
    </row>
    <row r="11" spans="1:10" x14ac:dyDescent="0.3">
      <c r="A11" s="36"/>
      <c r="B11" s="39"/>
      <c r="C11" s="34"/>
      <c r="D11" s="34"/>
      <c r="E11" s="34"/>
      <c r="F11" s="34"/>
      <c r="G11" s="19" t="s">
        <v>140</v>
      </c>
      <c r="H11" s="13">
        <v>50000</v>
      </c>
      <c r="I11" s="16"/>
      <c r="J11" s="13">
        <f t="shared" si="0"/>
        <v>50000</v>
      </c>
    </row>
    <row r="12" spans="1:10" x14ac:dyDescent="0.3">
      <c r="A12" s="36"/>
      <c r="B12" s="39"/>
      <c r="C12" s="34"/>
      <c r="D12" s="34"/>
      <c r="E12" s="34"/>
      <c r="F12" s="34"/>
      <c r="G12" s="19" t="s">
        <v>139</v>
      </c>
      <c r="H12" s="13">
        <v>50000</v>
      </c>
      <c r="I12" s="16"/>
      <c r="J12" s="13">
        <f t="shared" si="0"/>
        <v>50000</v>
      </c>
    </row>
    <row r="13" spans="1:10" x14ac:dyDescent="0.3">
      <c r="A13" s="36"/>
      <c r="B13" s="39"/>
      <c r="C13" s="34"/>
      <c r="D13" s="34"/>
      <c r="E13" s="34"/>
      <c r="F13" s="34"/>
      <c r="G13" s="19" t="s">
        <v>138</v>
      </c>
      <c r="H13" s="13">
        <v>100000</v>
      </c>
      <c r="I13" s="16"/>
      <c r="J13" s="13">
        <f t="shared" si="0"/>
        <v>100000</v>
      </c>
    </row>
    <row r="14" spans="1:10" x14ac:dyDescent="0.3">
      <c r="A14" s="36"/>
      <c r="B14" s="39"/>
      <c r="C14" s="34"/>
      <c r="D14" s="34"/>
      <c r="E14" s="34"/>
      <c r="F14" s="34"/>
      <c r="G14" s="18" t="s">
        <v>78</v>
      </c>
      <c r="H14" s="17">
        <f>SUM(H9:H13)</f>
        <v>400000</v>
      </c>
      <c r="I14" s="16">
        <f>SUM(I9:I13)</f>
        <v>29400</v>
      </c>
      <c r="J14" s="13">
        <f t="shared" si="0"/>
        <v>370600</v>
      </c>
    </row>
    <row r="15" spans="1:10" x14ac:dyDescent="0.3">
      <c r="A15" s="36"/>
      <c r="B15" s="39"/>
      <c r="C15" s="34"/>
      <c r="D15" s="34"/>
      <c r="E15" s="34">
        <v>3</v>
      </c>
      <c r="F15" s="34" t="s">
        <v>137</v>
      </c>
      <c r="G15" s="19" t="s">
        <v>136</v>
      </c>
      <c r="H15" s="13">
        <v>50000</v>
      </c>
      <c r="I15" s="16"/>
      <c r="J15" s="13">
        <f t="shared" si="0"/>
        <v>50000</v>
      </c>
    </row>
    <row r="16" spans="1:10" x14ac:dyDescent="0.3">
      <c r="A16" s="36"/>
      <c r="B16" s="39"/>
      <c r="C16" s="34"/>
      <c r="D16" s="34"/>
      <c r="E16" s="34"/>
      <c r="F16" s="34"/>
      <c r="G16" s="19" t="s">
        <v>135</v>
      </c>
      <c r="H16" s="13">
        <v>50000</v>
      </c>
      <c r="I16" s="16"/>
      <c r="J16" s="13">
        <f t="shared" si="0"/>
        <v>50000</v>
      </c>
    </row>
    <row r="17" spans="1:10" x14ac:dyDescent="0.3">
      <c r="A17" s="36"/>
      <c r="B17" s="39"/>
      <c r="C17" s="34"/>
      <c r="D17" s="34"/>
      <c r="E17" s="34"/>
      <c r="F17" s="34"/>
      <c r="G17" s="19" t="s">
        <v>134</v>
      </c>
      <c r="H17" s="13">
        <v>50000</v>
      </c>
      <c r="I17" s="16"/>
      <c r="J17" s="13">
        <f t="shared" si="0"/>
        <v>50000</v>
      </c>
    </row>
    <row r="18" spans="1:10" x14ac:dyDescent="0.3">
      <c r="A18" s="36"/>
      <c r="B18" s="39"/>
      <c r="C18" s="34"/>
      <c r="D18" s="34"/>
      <c r="E18" s="34"/>
      <c r="F18" s="34"/>
      <c r="G18" s="18" t="s">
        <v>78</v>
      </c>
      <c r="H18" s="17">
        <f>SUM(H15:H17)</f>
        <v>150000</v>
      </c>
      <c r="I18" s="16">
        <f>SUM(I15:I17)</f>
        <v>0</v>
      </c>
      <c r="J18" s="13">
        <f t="shared" si="0"/>
        <v>150000</v>
      </c>
    </row>
    <row r="19" spans="1:10" x14ac:dyDescent="0.3">
      <c r="A19" s="36"/>
      <c r="B19" s="39"/>
      <c r="C19" s="34"/>
      <c r="D19" s="34"/>
      <c r="E19" s="41" t="s">
        <v>133</v>
      </c>
      <c r="F19" s="41"/>
      <c r="G19" s="41"/>
      <c r="H19" s="17">
        <f>H8+H14+H18</f>
        <v>850000</v>
      </c>
      <c r="I19" s="16">
        <f>I8+I14+I18</f>
        <v>75560</v>
      </c>
      <c r="J19" s="13">
        <f t="shared" si="0"/>
        <v>774440</v>
      </c>
    </row>
    <row r="20" spans="1:10" x14ac:dyDescent="0.3">
      <c r="A20" s="36"/>
      <c r="B20" s="39"/>
      <c r="C20" s="34">
        <v>2</v>
      </c>
      <c r="D20" s="34" t="s">
        <v>84</v>
      </c>
      <c r="E20" s="34">
        <v>4</v>
      </c>
      <c r="F20" s="34" t="s">
        <v>132</v>
      </c>
      <c r="G20" s="19" t="s">
        <v>131</v>
      </c>
      <c r="H20" s="13">
        <v>100000</v>
      </c>
      <c r="I20" s="16">
        <v>151100</v>
      </c>
      <c r="J20" s="13">
        <f t="shared" si="0"/>
        <v>-51100</v>
      </c>
    </row>
    <row r="21" spans="1:10" x14ac:dyDescent="0.3">
      <c r="A21" s="36"/>
      <c r="B21" s="39"/>
      <c r="C21" s="34"/>
      <c r="D21" s="34"/>
      <c r="E21" s="34"/>
      <c r="F21" s="34"/>
      <c r="G21" s="19" t="s">
        <v>94</v>
      </c>
      <c r="H21" s="13">
        <v>50000</v>
      </c>
      <c r="I21" s="16"/>
      <c r="J21" s="13">
        <f t="shared" si="0"/>
        <v>50000</v>
      </c>
    </row>
    <row r="22" spans="1:10" x14ac:dyDescent="0.3">
      <c r="A22" s="36"/>
      <c r="B22" s="39"/>
      <c r="C22" s="34"/>
      <c r="D22" s="34"/>
      <c r="E22" s="34"/>
      <c r="F22" s="34"/>
      <c r="G22" s="18" t="s">
        <v>78</v>
      </c>
      <c r="H22" s="17">
        <f>SUM(H20:H21)</f>
        <v>150000</v>
      </c>
      <c r="I22" s="16">
        <f>I20+I21</f>
        <v>151100</v>
      </c>
      <c r="J22" s="13">
        <f t="shared" si="0"/>
        <v>-1100</v>
      </c>
    </row>
    <row r="23" spans="1:10" x14ac:dyDescent="0.3">
      <c r="A23" s="36"/>
      <c r="B23" s="39"/>
      <c r="C23" s="34"/>
      <c r="D23" s="34"/>
      <c r="E23" s="41" t="s">
        <v>130</v>
      </c>
      <c r="F23" s="41"/>
      <c r="G23" s="41"/>
      <c r="H23" s="17">
        <f>H22</f>
        <v>150000</v>
      </c>
      <c r="I23" s="16">
        <f>I22</f>
        <v>151100</v>
      </c>
      <c r="J23" s="13">
        <f t="shared" si="0"/>
        <v>-1100</v>
      </c>
    </row>
    <row r="24" spans="1:10" x14ac:dyDescent="0.3">
      <c r="A24" s="36"/>
      <c r="B24" s="39"/>
      <c r="C24" s="34">
        <v>3</v>
      </c>
      <c r="D24" s="34" t="s">
        <v>129</v>
      </c>
      <c r="E24" s="34">
        <v>5</v>
      </c>
      <c r="F24" s="34" t="s">
        <v>128</v>
      </c>
      <c r="G24" s="19" t="s">
        <v>127</v>
      </c>
      <c r="H24" s="13">
        <v>100000</v>
      </c>
      <c r="I24" s="16"/>
      <c r="J24" s="13">
        <f t="shared" si="0"/>
        <v>100000</v>
      </c>
    </row>
    <row r="25" spans="1:10" x14ac:dyDescent="0.3">
      <c r="A25" s="36"/>
      <c r="B25" s="39"/>
      <c r="C25" s="34"/>
      <c r="D25" s="34"/>
      <c r="E25" s="34"/>
      <c r="F25" s="34"/>
      <c r="G25" s="19" t="s">
        <v>126</v>
      </c>
      <c r="H25" s="13">
        <v>200000</v>
      </c>
      <c r="I25" s="16"/>
      <c r="J25" s="13">
        <f t="shared" si="0"/>
        <v>200000</v>
      </c>
    </row>
    <row r="26" spans="1:10" x14ac:dyDescent="0.3">
      <c r="A26" s="36"/>
      <c r="B26" s="39"/>
      <c r="C26" s="34"/>
      <c r="D26" s="34"/>
      <c r="E26" s="34"/>
      <c r="F26" s="34"/>
      <c r="G26" s="19" t="s">
        <v>94</v>
      </c>
      <c r="H26" s="13">
        <v>50000</v>
      </c>
      <c r="I26" s="16"/>
      <c r="J26" s="13">
        <f t="shared" si="0"/>
        <v>50000</v>
      </c>
    </row>
    <row r="27" spans="1:10" x14ac:dyDescent="0.3">
      <c r="A27" s="36"/>
      <c r="B27" s="39"/>
      <c r="C27" s="34"/>
      <c r="D27" s="34"/>
      <c r="E27" s="34"/>
      <c r="F27" s="34"/>
      <c r="G27" s="18" t="s">
        <v>78</v>
      </c>
      <c r="H27" s="17">
        <f>H24+H25+H26</f>
        <v>350000</v>
      </c>
      <c r="I27" s="16">
        <f>SUM(I24:I26)</f>
        <v>0</v>
      </c>
      <c r="J27" s="13">
        <f t="shared" si="0"/>
        <v>350000</v>
      </c>
    </row>
    <row r="28" spans="1:10" x14ac:dyDescent="0.3">
      <c r="A28" s="36"/>
      <c r="B28" s="39"/>
      <c r="C28" s="34"/>
      <c r="D28" s="34"/>
      <c r="E28" s="41" t="s">
        <v>125</v>
      </c>
      <c r="F28" s="41"/>
      <c r="G28" s="41"/>
      <c r="H28" s="17">
        <f>H27</f>
        <v>350000</v>
      </c>
      <c r="I28" s="16">
        <f>I27</f>
        <v>0</v>
      </c>
      <c r="J28" s="13">
        <f t="shared" si="0"/>
        <v>350000</v>
      </c>
    </row>
    <row r="29" spans="1:10" x14ac:dyDescent="0.3">
      <c r="A29" s="37"/>
      <c r="B29" s="40"/>
      <c r="C29" s="41" t="s">
        <v>124</v>
      </c>
      <c r="D29" s="41"/>
      <c r="E29" s="41"/>
      <c r="F29" s="41"/>
      <c r="G29" s="41"/>
      <c r="H29" s="17">
        <f>H19+H23+H28</f>
        <v>1350000</v>
      </c>
      <c r="I29" s="16">
        <f>I19+I23+I28</f>
        <v>226660</v>
      </c>
      <c r="J29" s="13">
        <f t="shared" si="0"/>
        <v>1123340</v>
      </c>
    </row>
    <row r="30" spans="1:10" x14ac:dyDescent="0.3">
      <c r="A30" s="35">
        <v>2</v>
      </c>
      <c r="B30" s="38" t="s">
        <v>123</v>
      </c>
      <c r="C30" s="38">
        <v>4</v>
      </c>
      <c r="D30" s="38" t="s">
        <v>122</v>
      </c>
      <c r="E30" s="38">
        <v>7</v>
      </c>
      <c r="F30" s="34" t="s">
        <v>121</v>
      </c>
      <c r="G30" s="19" t="s">
        <v>119</v>
      </c>
      <c r="H30" s="13">
        <v>50000</v>
      </c>
      <c r="I30" s="16"/>
      <c r="J30" s="13">
        <f t="shared" si="0"/>
        <v>50000</v>
      </c>
    </row>
    <row r="31" spans="1:10" x14ac:dyDescent="0.3">
      <c r="A31" s="36"/>
      <c r="B31" s="39"/>
      <c r="C31" s="39"/>
      <c r="D31" s="39"/>
      <c r="E31" s="39"/>
      <c r="F31" s="34"/>
      <c r="G31" s="18" t="s">
        <v>111</v>
      </c>
      <c r="H31" s="17">
        <f>H30</f>
        <v>50000</v>
      </c>
      <c r="I31" s="16">
        <f>I30</f>
        <v>0</v>
      </c>
      <c r="J31" s="13">
        <f t="shared" si="0"/>
        <v>50000</v>
      </c>
    </row>
    <row r="32" spans="1:10" x14ac:dyDescent="0.3">
      <c r="A32" s="36"/>
      <c r="B32" s="39"/>
      <c r="C32" s="39"/>
      <c r="D32" s="39"/>
      <c r="E32" s="39">
        <v>8</v>
      </c>
      <c r="F32" s="34" t="s">
        <v>120</v>
      </c>
      <c r="G32" s="19" t="s">
        <v>119</v>
      </c>
      <c r="H32" s="13">
        <v>50000</v>
      </c>
      <c r="I32" s="16"/>
      <c r="J32" s="13">
        <f t="shared" si="0"/>
        <v>50000</v>
      </c>
    </row>
    <row r="33" spans="1:10" x14ac:dyDescent="0.3">
      <c r="A33" s="36"/>
      <c r="B33" s="39"/>
      <c r="C33" s="39"/>
      <c r="D33" s="39"/>
      <c r="E33" s="40"/>
      <c r="F33" s="34"/>
      <c r="G33" s="18" t="s">
        <v>78</v>
      </c>
      <c r="H33" s="17">
        <f>H32</f>
        <v>50000</v>
      </c>
      <c r="I33" s="16">
        <f>I32</f>
        <v>0</v>
      </c>
      <c r="J33" s="13">
        <f t="shared" si="0"/>
        <v>50000</v>
      </c>
    </row>
    <row r="34" spans="1:10" x14ac:dyDescent="0.3">
      <c r="A34" s="36"/>
      <c r="B34" s="39"/>
      <c r="C34" s="40"/>
      <c r="D34" s="40"/>
      <c r="E34" s="42" t="s">
        <v>118</v>
      </c>
      <c r="F34" s="43"/>
      <c r="G34" s="44"/>
      <c r="H34" s="17">
        <f>H31+H33</f>
        <v>100000</v>
      </c>
      <c r="I34" s="16">
        <f>I31+I33</f>
        <v>0</v>
      </c>
      <c r="J34" s="13">
        <f t="shared" si="0"/>
        <v>100000</v>
      </c>
    </row>
    <row r="35" spans="1:10" x14ac:dyDescent="0.3">
      <c r="A35" s="36"/>
      <c r="B35" s="39"/>
      <c r="C35" s="39">
        <v>5</v>
      </c>
      <c r="D35" s="39" t="s">
        <v>117</v>
      </c>
      <c r="E35" s="38">
        <v>9</v>
      </c>
      <c r="F35" s="38" t="s">
        <v>116</v>
      </c>
      <c r="G35" s="19" t="s">
        <v>115</v>
      </c>
      <c r="H35" s="13">
        <v>300000</v>
      </c>
      <c r="I35" s="16">
        <f>SUM('3월지출내역'!F14:F19,'3월지출내역'!F8,'3월지출내역'!F11)</f>
        <v>309840</v>
      </c>
      <c r="J35" s="13">
        <f t="shared" si="0"/>
        <v>-9840</v>
      </c>
    </row>
    <row r="36" spans="1:10" x14ac:dyDescent="0.3">
      <c r="A36" s="36"/>
      <c r="B36" s="39"/>
      <c r="C36" s="39"/>
      <c r="D36" s="39"/>
      <c r="E36" s="39"/>
      <c r="F36" s="39"/>
      <c r="G36" s="19" t="s">
        <v>94</v>
      </c>
      <c r="H36" s="13">
        <v>100000</v>
      </c>
      <c r="I36" s="16">
        <f>'3월지출내역'!F9+'3월지출내역'!F10+'3월지출내역'!F12+'3월지출내역'!F13+'3월지출내역'!F20+'3월지출내역'!F21</f>
        <v>246600</v>
      </c>
      <c r="J36" s="13">
        <f t="shared" ref="J36:J67" si="1">H36-I36</f>
        <v>-146600</v>
      </c>
    </row>
    <row r="37" spans="1:10" x14ac:dyDescent="0.3">
      <c r="A37" s="36"/>
      <c r="B37" s="39"/>
      <c r="C37" s="39"/>
      <c r="D37" s="39"/>
      <c r="E37" s="40"/>
      <c r="F37" s="40"/>
      <c r="G37" s="18" t="s">
        <v>111</v>
      </c>
      <c r="H37" s="17">
        <f>H35+H36</f>
        <v>400000</v>
      </c>
      <c r="I37" s="16">
        <f>I35+I36</f>
        <v>556440</v>
      </c>
      <c r="J37" s="13">
        <f t="shared" si="1"/>
        <v>-156440</v>
      </c>
    </row>
    <row r="38" spans="1:10" x14ac:dyDescent="0.3">
      <c r="A38" s="36"/>
      <c r="B38" s="39"/>
      <c r="C38" s="39"/>
      <c r="D38" s="39"/>
      <c r="E38" s="38">
        <v>10</v>
      </c>
      <c r="F38" s="38" t="s">
        <v>114</v>
      </c>
      <c r="G38" s="19" t="s">
        <v>112</v>
      </c>
      <c r="H38" s="13">
        <v>100000</v>
      </c>
      <c r="I38" s="16"/>
      <c r="J38" s="13">
        <f t="shared" si="1"/>
        <v>100000</v>
      </c>
    </row>
    <row r="39" spans="1:10" x14ac:dyDescent="0.3">
      <c r="A39" s="36"/>
      <c r="B39" s="39"/>
      <c r="C39" s="39"/>
      <c r="D39" s="39"/>
      <c r="E39" s="39"/>
      <c r="F39" s="39"/>
      <c r="G39" s="19" t="s">
        <v>94</v>
      </c>
      <c r="H39" s="13">
        <v>100000</v>
      </c>
      <c r="I39" s="16"/>
      <c r="J39" s="13">
        <f t="shared" si="1"/>
        <v>100000</v>
      </c>
    </row>
    <row r="40" spans="1:10" x14ac:dyDescent="0.3">
      <c r="A40" s="36"/>
      <c r="B40" s="39"/>
      <c r="C40" s="39"/>
      <c r="D40" s="39"/>
      <c r="E40" s="40"/>
      <c r="F40" s="40"/>
      <c r="G40" s="18" t="s">
        <v>78</v>
      </c>
      <c r="H40" s="17">
        <f>H38+H39</f>
        <v>200000</v>
      </c>
      <c r="I40" s="16">
        <f>I38+I39</f>
        <v>0</v>
      </c>
      <c r="J40" s="13">
        <f t="shared" si="1"/>
        <v>200000</v>
      </c>
    </row>
    <row r="41" spans="1:10" x14ac:dyDescent="0.3">
      <c r="A41" s="36"/>
      <c r="B41" s="39"/>
      <c r="C41" s="39"/>
      <c r="D41" s="39"/>
      <c r="E41" s="38">
        <v>11</v>
      </c>
      <c r="F41" s="38" t="s">
        <v>113</v>
      </c>
      <c r="G41" s="19" t="s">
        <v>112</v>
      </c>
      <c r="H41" s="13">
        <v>300000</v>
      </c>
      <c r="I41" s="16"/>
      <c r="J41" s="13">
        <f t="shared" si="1"/>
        <v>300000</v>
      </c>
    </row>
    <row r="42" spans="1:10" x14ac:dyDescent="0.3">
      <c r="A42" s="36"/>
      <c r="B42" s="39"/>
      <c r="C42" s="39"/>
      <c r="D42" s="39"/>
      <c r="E42" s="39"/>
      <c r="F42" s="39"/>
      <c r="G42" s="19" t="s">
        <v>94</v>
      </c>
      <c r="H42" s="13">
        <v>100000</v>
      </c>
      <c r="I42" s="16"/>
      <c r="J42" s="13">
        <f t="shared" si="1"/>
        <v>100000</v>
      </c>
    </row>
    <row r="43" spans="1:10" x14ac:dyDescent="0.3">
      <c r="A43" s="36"/>
      <c r="B43" s="39"/>
      <c r="C43" s="39"/>
      <c r="D43" s="39"/>
      <c r="E43" s="40"/>
      <c r="F43" s="40"/>
      <c r="G43" s="18" t="s">
        <v>111</v>
      </c>
      <c r="H43" s="17">
        <f>H41+H42</f>
        <v>400000</v>
      </c>
      <c r="I43" s="16">
        <f>I41+I42</f>
        <v>0</v>
      </c>
      <c r="J43" s="13">
        <f t="shared" si="1"/>
        <v>400000</v>
      </c>
    </row>
    <row r="44" spans="1:10" x14ac:dyDescent="0.3">
      <c r="A44" s="36"/>
      <c r="B44" s="39"/>
      <c r="C44" s="39"/>
      <c r="D44" s="39"/>
      <c r="E44" s="38">
        <v>12</v>
      </c>
      <c r="F44" s="38" t="s">
        <v>110</v>
      </c>
      <c r="G44" s="19" t="s">
        <v>67</v>
      </c>
      <c r="H44" s="13">
        <v>100000</v>
      </c>
      <c r="I44" s="16">
        <v>101780</v>
      </c>
      <c r="J44" s="13">
        <f t="shared" si="1"/>
        <v>-1780</v>
      </c>
    </row>
    <row r="45" spans="1:10" x14ac:dyDescent="0.3">
      <c r="A45" s="36"/>
      <c r="B45" s="39"/>
      <c r="C45" s="39"/>
      <c r="D45" s="39"/>
      <c r="E45" s="40"/>
      <c r="F45" s="40"/>
      <c r="G45" s="18" t="s">
        <v>78</v>
      </c>
      <c r="H45" s="17">
        <v>100000</v>
      </c>
      <c r="I45" s="16">
        <f>I44</f>
        <v>101780</v>
      </c>
      <c r="J45" s="13">
        <f t="shared" si="1"/>
        <v>-1780</v>
      </c>
    </row>
    <row r="46" spans="1:10" x14ac:dyDescent="0.3">
      <c r="A46" s="36"/>
      <c r="B46" s="39"/>
      <c r="C46" s="40"/>
      <c r="D46" s="40"/>
      <c r="E46" s="45" t="s">
        <v>109</v>
      </c>
      <c r="F46" s="46"/>
      <c r="G46" s="47"/>
      <c r="H46" s="20">
        <f>H37+H40+H45+H43</f>
        <v>1100000</v>
      </c>
      <c r="I46" s="16">
        <f>I37+I40+I43+I45</f>
        <v>658220</v>
      </c>
      <c r="J46" s="13">
        <f t="shared" si="1"/>
        <v>441780</v>
      </c>
    </row>
    <row r="47" spans="1:10" x14ac:dyDescent="0.3">
      <c r="A47" s="37"/>
      <c r="B47" s="40"/>
      <c r="C47" s="45" t="s">
        <v>108</v>
      </c>
      <c r="D47" s="46"/>
      <c r="E47" s="46"/>
      <c r="F47" s="46"/>
      <c r="G47" s="47"/>
      <c r="H47" s="17">
        <f>H34+H46</f>
        <v>1200000</v>
      </c>
      <c r="I47" s="16">
        <f>I34+I46</f>
        <v>658220</v>
      </c>
      <c r="J47" s="13">
        <f t="shared" si="1"/>
        <v>541780</v>
      </c>
    </row>
    <row r="48" spans="1:10" x14ac:dyDescent="0.3">
      <c r="A48" s="33">
        <v>3</v>
      </c>
      <c r="B48" s="34" t="s">
        <v>107</v>
      </c>
      <c r="C48" s="34">
        <v>6</v>
      </c>
      <c r="D48" s="34" t="s">
        <v>106</v>
      </c>
      <c r="E48" s="34">
        <v>13</v>
      </c>
      <c r="F48" s="34" t="s">
        <v>105</v>
      </c>
      <c r="G48" s="19" t="s">
        <v>67</v>
      </c>
      <c r="H48" s="13">
        <v>30000</v>
      </c>
      <c r="I48" s="16"/>
      <c r="J48" s="13">
        <f t="shared" si="1"/>
        <v>30000</v>
      </c>
    </row>
    <row r="49" spans="1:10" x14ac:dyDescent="0.3">
      <c r="A49" s="33"/>
      <c r="B49" s="34"/>
      <c r="C49" s="34"/>
      <c r="D49" s="34"/>
      <c r="E49" s="34"/>
      <c r="F49" s="34"/>
      <c r="G49" s="18" t="s">
        <v>78</v>
      </c>
      <c r="H49" s="17">
        <f>H48</f>
        <v>30000</v>
      </c>
      <c r="I49" s="16">
        <f>I48</f>
        <v>0</v>
      </c>
      <c r="J49" s="13">
        <f t="shared" si="1"/>
        <v>30000</v>
      </c>
    </row>
    <row r="50" spans="1:10" x14ac:dyDescent="0.3">
      <c r="A50" s="33"/>
      <c r="B50" s="34"/>
      <c r="C50" s="34"/>
      <c r="D50" s="34"/>
      <c r="E50" s="34">
        <v>14</v>
      </c>
      <c r="F50" s="34" t="s">
        <v>104</v>
      </c>
      <c r="G50" s="19" t="s">
        <v>67</v>
      </c>
      <c r="H50" s="13">
        <v>45000</v>
      </c>
      <c r="I50" s="16"/>
      <c r="J50" s="13">
        <f t="shared" si="1"/>
        <v>45000</v>
      </c>
    </row>
    <row r="51" spans="1:10" x14ac:dyDescent="0.3">
      <c r="A51" s="33"/>
      <c r="B51" s="34"/>
      <c r="C51" s="34"/>
      <c r="D51" s="34"/>
      <c r="E51" s="34"/>
      <c r="F51" s="34"/>
      <c r="G51" s="18" t="s">
        <v>78</v>
      </c>
      <c r="H51" s="17">
        <f>H50</f>
        <v>45000</v>
      </c>
      <c r="I51" s="16">
        <f>I50</f>
        <v>0</v>
      </c>
      <c r="J51" s="13">
        <f t="shared" si="1"/>
        <v>45000</v>
      </c>
    </row>
    <row r="52" spans="1:10" x14ac:dyDescent="0.3">
      <c r="A52" s="33"/>
      <c r="B52" s="34"/>
      <c r="C52" s="34"/>
      <c r="D52" s="34"/>
      <c r="E52" s="34">
        <v>15</v>
      </c>
      <c r="F52" s="34" t="s">
        <v>103</v>
      </c>
      <c r="G52" s="19" t="s">
        <v>67</v>
      </c>
      <c r="H52" s="13">
        <v>25000</v>
      </c>
      <c r="I52" s="16"/>
      <c r="J52" s="13">
        <f t="shared" si="1"/>
        <v>25000</v>
      </c>
    </row>
    <row r="53" spans="1:10" x14ac:dyDescent="0.3">
      <c r="A53" s="33"/>
      <c r="B53" s="34"/>
      <c r="C53" s="34"/>
      <c r="D53" s="34"/>
      <c r="E53" s="34"/>
      <c r="F53" s="34"/>
      <c r="G53" s="18" t="s">
        <v>78</v>
      </c>
      <c r="H53" s="17">
        <f>H52</f>
        <v>25000</v>
      </c>
      <c r="I53" s="16">
        <f>I52</f>
        <v>0</v>
      </c>
      <c r="J53" s="13">
        <f t="shared" si="1"/>
        <v>25000</v>
      </c>
    </row>
    <row r="54" spans="1:10" x14ac:dyDescent="0.3">
      <c r="A54" s="33"/>
      <c r="B54" s="34"/>
      <c r="C54" s="34"/>
      <c r="D54" s="34"/>
      <c r="E54" s="34">
        <v>16</v>
      </c>
      <c r="F54" s="34" t="s">
        <v>102</v>
      </c>
      <c r="G54" s="19" t="s">
        <v>67</v>
      </c>
      <c r="H54" s="13">
        <v>35000</v>
      </c>
      <c r="I54" s="16"/>
      <c r="J54" s="13">
        <f t="shared" si="1"/>
        <v>35000</v>
      </c>
    </row>
    <row r="55" spans="1:10" x14ac:dyDescent="0.3">
      <c r="A55" s="33"/>
      <c r="B55" s="34"/>
      <c r="C55" s="34"/>
      <c r="D55" s="34"/>
      <c r="E55" s="34"/>
      <c r="F55" s="34"/>
      <c r="G55" s="18" t="s">
        <v>78</v>
      </c>
      <c r="H55" s="17">
        <f>H54</f>
        <v>35000</v>
      </c>
      <c r="I55" s="16">
        <f>I54</f>
        <v>0</v>
      </c>
      <c r="J55" s="13">
        <f t="shared" si="1"/>
        <v>35000</v>
      </c>
    </row>
    <row r="56" spans="1:10" x14ac:dyDescent="0.3">
      <c r="A56" s="33"/>
      <c r="B56" s="34"/>
      <c r="C56" s="34"/>
      <c r="D56" s="34"/>
      <c r="E56" s="34">
        <v>17</v>
      </c>
      <c r="F56" s="34" t="s">
        <v>101</v>
      </c>
      <c r="G56" s="19" t="s">
        <v>67</v>
      </c>
      <c r="H56" s="13">
        <v>75000</v>
      </c>
      <c r="I56" s="16"/>
      <c r="J56" s="13">
        <f t="shared" si="1"/>
        <v>75000</v>
      </c>
    </row>
    <row r="57" spans="1:10" x14ac:dyDescent="0.3">
      <c r="A57" s="33"/>
      <c r="B57" s="34"/>
      <c r="C57" s="34"/>
      <c r="D57" s="34"/>
      <c r="E57" s="34"/>
      <c r="F57" s="34"/>
      <c r="G57" s="18" t="s">
        <v>78</v>
      </c>
      <c r="H57" s="17">
        <f>H56</f>
        <v>75000</v>
      </c>
      <c r="I57" s="16">
        <f>I56</f>
        <v>0</v>
      </c>
      <c r="J57" s="13">
        <f t="shared" si="1"/>
        <v>75000</v>
      </c>
    </row>
    <row r="58" spans="1:10" x14ac:dyDescent="0.3">
      <c r="A58" s="33"/>
      <c r="B58" s="34"/>
      <c r="C58" s="34"/>
      <c r="D58" s="34"/>
      <c r="E58" s="34">
        <v>18</v>
      </c>
      <c r="F58" s="34" t="s">
        <v>100</v>
      </c>
      <c r="G58" s="19" t="s">
        <v>67</v>
      </c>
      <c r="H58" s="13">
        <v>30000</v>
      </c>
      <c r="I58" s="16"/>
      <c r="J58" s="13">
        <f t="shared" si="1"/>
        <v>30000</v>
      </c>
    </row>
    <row r="59" spans="1:10" x14ac:dyDescent="0.3">
      <c r="A59" s="33"/>
      <c r="B59" s="34"/>
      <c r="C59" s="34"/>
      <c r="D59" s="34"/>
      <c r="E59" s="34"/>
      <c r="F59" s="34"/>
      <c r="G59" s="18" t="s">
        <v>78</v>
      </c>
      <c r="H59" s="17">
        <f>H58</f>
        <v>30000</v>
      </c>
      <c r="I59" s="16">
        <f>I58</f>
        <v>0</v>
      </c>
      <c r="J59" s="13">
        <f t="shared" si="1"/>
        <v>30000</v>
      </c>
    </row>
    <row r="60" spans="1:10" x14ac:dyDescent="0.3">
      <c r="A60" s="33"/>
      <c r="B60" s="34"/>
      <c r="C60" s="34"/>
      <c r="D60" s="34"/>
      <c r="E60" s="34">
        <v>19</v>
      </c>
      <c r="F60" s="34" t="s">
        <v>99</v>
      </c>
      <c r="G60" s="19" t="s">
        <v>67</v>
      </c>
      <c r="H60" s="13">
        <v>55000</v>
      </c>
      <c r="I60" s="16"/>
      <c r="J60" s="13">
        <f t="shared" si="1"/>
        <v>55000</v>
      </c>
    </row>
    <row r="61" spans="1:10" x14ac:dyDescent="0.3">
      <c r="A61" s="33"/>
      <c r="B61" s="34"/>
      <c r="C61" s="34"/>
      <c r="D61" s="34"/>
      <c r="E61" s="34"/>
      <c r="F61" s="34"/>
      <c r="G61" s="18" t="s">
        <v>78</v>
      </c>
      <c r="H61" s="17">
        <f>H60</f>
        <v>55000</v>
      </c>
      <c r="I61" s="16">
        <f>I60</f>
        <v>0</v>
      </c>
      <c r="J61" s="13">
        <f t="shared" si="1"/>
        <v>55000</v>
      </c>
    </row>
    <row r="62" spans="1:10" x14ac:dyDescent="0.3">
      <c r="A62" s="33"/>
      <c r="B62" s="34"/>
      <c r="C62" s="34"/>
      <c r="D62" s="34"/>
      <c r="E62" s="41" t="s">
        <v>98</v>
      </c>
      <c r="F62" s="41"/>
      <c r="G62" s="41"/>
      <c r="H62" s="17">
        <f>H49+H51+H53+H55+H57+H59+H61</f>
        <v>295000</v>
      </c>
      <c r="I62" s="16">
        <f>I49+I51+I53+I55+I57+I59+I61</f>
        <v>0</v>
      </c>
      <c r="J62" s="13">
        <f t="shared" si="1"/>
        <v>295000</v>
      </c>
    </row>
    <row r="63" spans="1:10" x14ac:dyDescent="0.3">
      <c r="A63" s="33"/>
      <c r="B63" s="34"/>
      <c r="C63" s="34">
        <v>7</v>
      </c>
      <c r="D63" s="34" t="s">
        <v>97</v>
      </c>
      <c r="E63" s="34">
        <v>20</v>
      </c>
      <c r="F63" s="34" t="s">
        <v>96</v>
      </c>
      <c r="G63" s="19" t="s">
        <v>95</v>
      </c>
      <c r="H63" s="13">
        <v>300000</v>
      </c>
      <c r="I63" s="16">
        <f>SUM('3월지출내역'!F22:F30)</f>
        <v>295700</v>
      </c>
      <c r="J63" s="13">
        <f t="shared" si="1"/>
        <v>4300</v>
      </c>
    </row>
    <row r="64" spans="1:10" x14ac:dyDescent="0.3">
      <c r="A64" s="33"/>
      <c r="B64" s="34"/>
      <c r="C64" s="34"/>
      <c r="D64" s="34"/>
      <c r="E64" s="34"/>
      <c r="F64" s="34"/>
      <c r="G64" s="19" t="s">
        <v>94</v>
      </c>
      <c r="H64" s="13">
        <v>50000</v>
      </c>
      <c r="I64" s="16"/>
      <c r="J64" s="13">
        <f t="shared" si="1"/>
        <v>50000</v>
      </c>
    </row>
    <row r="65" spans="1:10" x14ac:dyDescent="0.3">
      <c r="A65" s="33"/>
      <c r="B65" s="34"/>
      <c r="C65" s="34"/>
      <c r="D65" s="34"/>
      <c r="E65" s="34"/>
      <c r="F65" s="34"/>
      <c r="G65" s="18" t="s">
        <v>78</v>
      </c>
      <c r="H65" s="17">
        <v>350000</v>
      </c>
      <c r="I65" s="16">
        <f>I63+I64</f>
        <v>295700</v>
      </c>
      <c r="J65" s="13">
        <f t="shared" si="1"/>
        <v>54300</v>
      </c>
    </row>
    <row r="66" spans="1:10" x14ac:dyDescent="0.3">
      <c r="A66" s="33"/>
      <c r="B66" s="34"/>
      <c r="C66" s="34"/>
      <c r="D66" s="34"/>
      <c r="E66" s="34">
        <v>21</v>
      </c>
      <c r="F66" s="34" t="s">
        <v>93</v>
      </c>
      <c r="G66" s="19" t="s">
        <v>67</v>
      </c>
      <c r="H66" s="13">
        <v>50000</v>
      </c>
      <c r="I66" s="16"/>
      <c r="J66" s="13">
        <f t="shared" si="1"/>
        <v>50000</v>
      </c>
    </row>
    <row r="67" spans="1:10" x14ac:dyDescent="0.3">
      <c r="A67" s="33"/>
      <c r="B67" s="34"/>
      <c r="C67" s="34"/>
      <c r="D67" s="34"/>
      <c r="E67" s="34"/>
      <c r="F67" s="34"/>
      <c r="G67" s="18" t="s">
        <v>78</v>
      </c>
      <c r="H67" s="17">
        <v>50000</v>
      </c>
      <c r="I67" s="16">
        <f>I66</f>
        <v>0</v>
      </c>
      <c r="J67" s="13">
        <f t="shared" si="1"/>
        <v>50000</v>
      </c>
    </row>
    <row r="68" spans="1:10" x14ac:dyDescent="0.3">
      <c r="A68" s="33"/>
      <c r="B68" s="34"/>
      <c r="C68" s="34"/>
      <c r="D68" s="34"/>
      <c r="E68" s="41" t="s">
        <v>92</v>
      </c>
      <c r="F68" s="41"/>
      <c r="G68" s="41"/>
      <c r="H68" s="17">
        <f>H65+H67</f>
        <v>400000</v>
      </c>
      <c r="I68" s="16">
        <f>I65+I67</f>
        <v>295700</v>
      </c>
      <c r="J68" s="13">
        <f t="shared" ref="J68:J99" si="2">H68-I68</f>
        <v>104300</v>
      </c>
    </row>
    <row r="69" spans="1:10" x14ac:dyDescent="0.3">
      <c r="A69" s="33"/>
      <c r="B69" s="34"/>
      <c r="C69" s="34">
        <v>8</v>
      </c>
      <c r="D69" s="34" t="s">
        <v>91</v>
      </c>
      <c r="E69" s="34">
        <v>22</v>
      </c>
      <c r="F69" s="34" t="s">
        <v>91</v>
      </c>
      <c r="G69" s="19" t="s">
        <v>67</v>
      </c>
      <c r="H69" s="13">
        <v>50000</v>
      </c>
      <c r="I69" s="16"/>
      <c r="J69" s="13">
        <f t="shared" si="2"/>
        <v>50000</v>
      </c>
    </row>
    <row r="70" spans="1:10" x14ac:dyDescent="0.3">
      <c r="A70" s="33"/>
      <c r="B70" s="34"/>
      <c r="C70" s="34"/>
      <c r="D70" s="34"/>
      <c r="E70" s="34"/>
      <c r="F70" s="34"/>
      <c r="G70" s="18" t="s">
        <v>78</v>
      </c>
      <c r="H70" s="17">
        <f>H69</f>
        <v>50000</v>
      </c>
      <c r="I70" s="16">
        <f>I69</f>
        <v>0</v>
      </c>
      <c r="J70" s="13">
        <f t="shared" si="2"/>
        <v>50000</v>
      </c>
    </row>
    <row r="71" spans="1:10" x14ac:dyDescent="0.3">
      <c r="A71" s="33"/>
      <c r="B71" s="34"/>
      <c r="C71" s="34"/>
      <c r="D71" s="34"/>
      <c r="E71" s="41" t="s">
        <v>90</v>
      </c>
      <c r="F71" s="41"/>
      <c r="G71" s="41"/>
      <c r="H71" s="17">
        <f>H70</f>
        <v>50000</v>
      </c>
      <c r="I71" s="16">
        <f>I70</f>
        <v>0</v>
      </c>
      <c r="J71" s="13">
        <f t="shared" si="2"/>
        <v>50000</v>
      </c>
    </row>
    <row r="72" spans="1:10" x14ac:dyDescent="0.3">
      <c r="A72" s="33"/>
      <c r="B72" s="34"/>
      <c r="C72" s="41" t="s">
        <v>89</v>
      </c>
      <c r="D72" s="41"/>
      <c r="E72" s="41"/>
      <c r="F72" s="41"/>
      <c r="G72" s="41"/>
      <c r="H72" s="17">
        <f>H62+H68+H71</f>
        <v>745000</v>
      </c>
      <c r="I72" s="16">
        <f>I62+I68+I71</f>
        <v>295700</v>
      </c>
      <c r="J72" s="13">
        <f t="shared" si="2"/>
        <v>449300</v>
      </c>
    </row>
    <row r="73" spans="1:10" x14ac:dyDescent="0.3">
      <c r="A73" s="33">
        <v>4</v>
      </c>
      <c r="B73" s="34" t="s">
        <v>88</v>
      </c>
      <c r="C73" s="34">
        <v>9</v>
      </c>
      <c r="D73" s="34" t="s">
        <v>87</v>
      </c>
      <c r="E73" s="38">
        <v>23</v>
      </c>
      <c r="F73" s="34" t="s">
        <v>84</v>
      </c>
      <c r="G73" s="19" t="s">
        <v>84</v>
      </c>
      <c r="H73" s="13">
        <v>50000</v>
      </c>
      <c r="I73" s="16"/>
      <c r="J73" s="13">
        <f t="shared" si="2"/>
        <v>50000</v>
      </c>
    </row>
    <row r="74" spans="1:10" x14ac:dyDescent="0.3">
      <c r="A74" s="33"/>
      <c r="B74" s="34"/>
      <c r="C74" s="34"/>
      <c r="D74" s="34"/>
      <c r="E74" s="40"/>
      <c r="F74" s="34"/>
      <c r="G74" s="18" t="s">
        <v>78</v>
      </c>
      <c r="H74" s="17">
        <f>H73</f>
        <v>50000</v>
      </c>
      <c r="I74" s="16">
        <f>I73</f>
        <v>0</v>
      </c>
      <c r="J74" s="13">
        <f t="shared" si="2"/>
        <v>50000</v>
      </c>
    </row>
    <row r="75" spans="1:10" x14ac:dyDescent="0.3">
      <c r="A75" s="33"/>
      <c r="B75" s="34"/>
      <c r="C75" s="34"/>
      <c r="D75" s="34"/>
      <c r="E75" s="45" t="s">
        <v>86</v>
      </c>
      <c r="F75" s="46"/>
      <c r="G75" s="47"/>
      <c r="H75" s="17">
        <f>H74</f>
        <v>50000</v>
      </c>
      <c r="I75" s="16">
        <f>I74</f>
        <v>0</v>
      </c>
      <c r="J75" s="13">
        <f t="shared" si="2"/>
        <v>50000</v>
      </c>
    </row>
    <row r="76" spans="1:10" x14ac:dyDescent="0.3">
      <c r="A76" s="33"/>
      <c r="B76" s="34"/>
      <c r="C76" s="34"/>
      <c r="D76" s="34" t="s">
        <v>85</v>
      </c>
      <c r="E76" s="38">
        <v>24</v>
      </c>
      <c r="F76" s="34" t="s">
        <v>84</v>
      </c>
      <c r="G76" s="19" t="s">
        <v>84</v>
      </c>
      <c r="H76" s="13">
        <v>100000</v>
      </c>
      <c r="I76" s="16"/>
      <c r="J76" s="13">
        <f t="shared" si="2"/>
        <v>100000</v>
      </c>
    </row>
    <row r="77" spans="1:10" x14ac:dyDescent="0.3">
      <c r="A77" s="33"/>
      <c r="B77" s="34"/>
      <c r="C77" s="34"/>
      <c r="D77" s="34"/>
      <c r="E77" s="40"/>
      <c r="F77" s="34"/>
      <c r="G77" s="18" t="s">
        <v>78</v>
      </c>
      <c r="H77" s="17">
        <f>H76</f>
        <v>100000</v>
      </c>
      <c r="I77" s="16">
        <f>I76</f>
        <v>0</v>
      </c>
      <c r="J77" s="13">
        <f t="shared" si="2"/>
        <v>100000</v>
      </c>
    </row>
    <row r="78" spans="1:10" x14ac:dyDescent="0.3">
      <c r="A78" s="33"/>
      <c r="B78" s="34"/>
      <c r="C78" s="34"/>
      <c r="D78" s="34"/>
      <c r="E78" s="45" t="s">
        <v>83</v>
      </c>
      <c r="F78" s="46"/>
      <c r="G78" s="47"/>
      <c r="H78" s="17">
        <f>H77</f>
        <v>100000</v>
      </c>
      <c r="I78" s="16">
        <f>I77</f>
        <v>0</v>
      </c>
      <c r="J78" s="13">
        <f t="shared" si="2"/>
        <v>100000</v>
      </c>
    </row>
    <row r="79" spans="1:10" x14ac:dyDescent="0.3">
      <c r="A79" s="33"/>
      <c r="B79" s="34"/>
      <c r="C79" s="41" t="s">
        <v>82</v>
      </c>
      <c r="D79" s="41"/>
      <c r="E79" s="41"/>
      <c r="F79" s="41"/>
      <c r="G79" s="41"/>
      <c r="H79" s="17">
        <f>H75+H78</f>
        <v>150000</v>
      </c>
      <c r="I79" s="16">
        <f>I75+I78</f>
        <v>0</v>
      </c>
      <c r="J79" s="13">
        <f t="shared" si="2"/>
        <v>150000</v>
      </c>
    </row>
    <row r="80" spans="1:10" x14ac:dyDescent="0.3">
      <c r="A80" s="33">
        <v>5</v>
      </c>
      <c r="B80" s="34" t="s">
        <v>79</v>
      </c>
      <c r="C80" s="34">
        <v>10</v>
      </c>
      <c r="D80" s="34" t="s">
        <v>79</v>
      </c>
      <c r="E80" s="34">
        <v>25</v>
      </c>
      <c r="F80" s="34" t="s">
        <v>81</v>
      </c>
      <c r="G80" s="19" t="s">
        <v>80</v>
      </c>
      <c r="H80" s="13">
        <v>50000</v>
      </c>
      <c r="I80" s="16"/>
      <c r="J80" s="13">
        <f t="shared" si="2"/>
        <v>50000</v>
      </c>
    </row>
    <row r="81" spans="1:10" x14ac:dyDescent="0.3">
      <c r="A81" s="33"/>
      <c r="B81" s="34"/>
      <c r="C81" s="34"/>
      <c r="D81" s="34"/>
      <c r="E81" s="34"/>
      <c r="F81" s="34"/>
      <c r="G81" s="18" t="s">
        <v>78</v>
      </c>
      <c r="H81" s="17">
        <v>50000</v>
      </c>
      <c r="I81" s="16">
        <f>I80</f>
        <v>0</v>
      </c>
      <c r="J81" s="13">
        <f t="shared" si="2"/>
        <v>50000</v>
      </c>
    </row>
    <row r="82" spans="1:10" x14ac:dyDescent="0.3">
      <c r="A82" s="33"/>
      <c r="B82" s="34"/>
      <c r="C82" s="34"/>
      <c r="D82" s="34"/>
      <c r="E82" s="34">
        <v>26</v>
      </c>
      <c r="F82" s="34" t="s">
        <v>79</v>
      </c>
      <c r="G82" s="19" t="s">
        <v>67</v>
      </c>
      <c r="H82" s="13">
        <v>50000</v>
      </c>
      <c r="I82" s="16">
        <v>4000</v>
      </c>
      <c r="J82" s="13">
        <f t="shared" si="2"/>
        <v>46000</v>
      </c>
    </row>
    <row r="83" spans="1:10" x14ac:dyDescent="0.3">
      <c r="A83" s="33"/>
      <c r="B83" s="34"/>
      <c r="C83" s="34"/>
      <c r="D83" s="34"/>
      <c r="E83" s="34"/>
      <c r="F83" s="34"/>
      <c r="G83" s="18" t="s">
        <v>78</v>
      </c>
      <c r="H83" s="17">
        <v>50000</v>
      </c>
      <c r="I83" s="16">
        <f>I82</f>
        <v>4000</v>
      </c>
      <c r="J83" s="13">
        <f t="shared" si="2"/>
        <v>46000</v>
      </c>
    </row>
    <row r="84" spans="1:10" x14ac:dyDescent="0.3">
      <c r="A84" s="33"/>
      <c r="B84" s="34"/>
      <c r="C84" s="34"/>
      <c r="D84" s="34"/>
      <c r="E84" s="41" t="s">
        <v>77</v>
      </c>
      <c r="F84" s="41"/>
      <c r="G84" s="41"/>
      <c r="H84" s="17">
        <f>H81+H83</f>
        <v>100000</v>
      </c>
      <c r="I84" s="16">
        <f>I83</f>
        <v>4000</v>
      </c>
      <c r="J84" s="13">
        <f t="shared" si="2"/>
        <v>96000</v>
      </c>
    </row>
    <row r="85" spans="1:10" x14ac:dyDescent="0.3">
      <c r="A85" s="33"/>
      <c r="B85" s="34"/>
      <c r="C85" s="41" t="s">
        <v>76</v>
      </c>
      <c r="D85" s="41"/>
      <c r="E85" s="41"/>
      <c r="F85" s="41"/>
      <c r="G85" s="41"/>
      <c r="H85" s="17">
        <f>H84</f>
        <v>100000</v>
      </c>
      <c r="I85" s="16">
        <f>I84</f>
        <v>4000</v>
      </c>
      <c r="J85" s="13">
        <f t="shared" si="2"/>
        <v>96000</v>
      </c>
    </row>
    <row r="86" spans="1:10" x14ac:dyDescent="0.3">
      <c r="A86" s="48" t="s">
        <v>75</v>
      </c>
      <c r="B86" s="49"/>
      <c r="C86" s="49"/>
      <c r="D86" s="49"/>
      <c r="E86" s="49"/>
      <c r="F86" s="49"/>
      <c r="G86" s="49"/>
      <c r="H86" s="15">
        <v>3545000</v>
      </c>
      <c r="I86" s="14">
        <f>I29+I47+I72+I79+I85</f>
        <v>1184580</v>
      </c>
      <c r="J86" s="13">
        <f>J2-I86</f>
        <v>2657920</v>
      </c>
    </row>
    <row r="87" spans="1:10" x14ac:dyDescent="0.3">
      <c r="A87" s="9"/>
      <c r="B87" s="12"/>
      <c r="C87" s="12"/>
      <c r="D87" s="12"/>
      <c r="E87" s="12"/>
      <c r="F87" s="12"/>
      <c r="G87" s="12" t="s">
        <v>67</v>
      </c>
      <c r="H87" s="10"/>
      <c r="I87" s="11"/>
      <c r="J87" s="10"/>
    </row>
    <row r="88" spans="1:10" x14ac:dyDescent="0.3">
      <c r="A88" s="9"/>
      <c r="H88" s="8"/>
      <c r="I88" s="7"/>
    </row>
  </sheetData>
  <mergeCells count="103">
    <mergeCell ref="A86:G86"/>
    <mergeCell ref="A80:A85"/>
    <mergeCell ref="B80:B85"/>
    <mergeCell ref="C80:C84"/>
    <mergeCell ref="D80:D84"/>
    <mergeCell ref="E80:E81"/>
    <mergeCell ref="F80:F81"/>
    <mergeCell ref="E82:E83"/>
    <mergeCell ref="F82:F83"/>
    <mergeCell ref="E84:G84"/>
    <mergeCell ref="C85:G85"/>
    <mergeCell ref="F66:F67"/>
    <mergeCell ref="E68:G68"/>
    <mergeCell ref="C69:C71"/>
    <mergeCell ref="D69:D71"/>
    <mergeCell ref="E69:E70"/>
    <mergeCell ref="F69:F70"/>
    <mergeCell ref="E71:G71"/>
    <mergeCell ref="C72:G72"/>
    <mergeCell ref="A73:A79"/>
    <mergeCell ref="B73:B79"/>
    <mergeCell ref="C73:C78"/>
    <mergeCell ref="D73:D75"/>
    <mergeCell ref="E73:E74"/>
    <mergeCell ref="F73:F74"/>
    <mergeCell ref="E75:G75"/>
    <mergeCell ref="D76:D78"/>
    <mergeCell ref="E76:E77"/>
    <mergeCell ref="F76:F77"/>
    <mergeCell ref="E78:G78"/>
    <mergeCell ref="C79:G79"/>
    <mergeCell ref="A48:A72"/>
    <mergeCell ref="B48:B72"/>
    <mergeCell ref="C48:C62"/>
    <mergeCell ref="D48:D62"/>
    <mergeCell ref="E48:E49"/>
    <mergeCell ref="F48:F49"/>
    <mergeCell ref="E50:E51"/>
    <mergeCell ref="F50:F51"/>
    <mergeCell ref="E52:E53"/>
    <mergeCell ref="F52:F53"/>
    <mergeCell ref="E54:E55"/>
    <mergeCell ref="F54:F55"/>
    <mergeCell ref="E56:E57"/>
    <mergeCell ref="F56:F57"/>
    <mergeCell ref="E58:E59"/>
    <mergeCell ref="F58:F59"/>
    <mergeCell ref="E60:E61"/>
    <mergeCell ref="F60:F61"/>
    <mergeCell ref="E62:G62"/>
    <mergeCell ref="C63:C68"/>
    <mergeCell ref="D63:D68"/>
    <mergeCell ref="E63:E65"/>
    <mergeCell ref="F63:F65"/>
    <mergeCell ref="E66:E67"/>
    <mergeCell ref="F24:F27"/>
    <mergeCell ref="E28:G28"/>
    <mergeCell ref="C29:G29"/>
    <mergeCell ref="A30:A47"/>
    <mergeCell ref="B30:B47"/>
    <mergeCell ref="C30:C34"/>
    <mergeCell ref="D30:D34"/>
    <mergeCell ref="E30:E31"/>
    <mergeCell ref="F30:F31"/>
    <mergeCell ref="E32:E33"/>
    <mergeCell ref="F32:F33"/>
    <mergeCell ref="E34:G34"/>
    <mergeCell ref="C35:C46"/>
    <mergeCell ref="D35:D46"/>
    <mergeCell ref="E35:E37"/>
    <mergeCell ref="F35:F37"/>
    <mergeCell ref="E38:E40"/>
    <mergeCell ref="F38:F40"/>
    <mergeCell ref="E41:E43"/>
    <mergeCell ref="F41:F43"/>
    <mergeCell ref="E44:E45"/>
    <mergeCell ref="F44:F45"/>
    <mergeCell ref="E46:G46"/>
    <mergeCell ref="C47:G47"/>
    <mergeCell ref="A1:J1"/>
    <mergeCell ref="A2:G2"/>
    <mergeCell ref="A3:B3"/>
    <mergeCell ref="C3:D3"/>
    <mergeCell ref="E3:F3"/>
    <mergeCell ref="A4:A29"/>
    <mergeCell ref="B4:B29"/>
    <mergeCell ref="C4:C19"/>
    <mergeCell ref="D4:D19"/>
    <mergeCell ref="E4:E8"/>
    <mergeCell ref="F4:F8"/>
    <mergeCell ref="E9:E14"/>
    <mergeCell ref="F9:F14"/>
    <mergeCell ref="E15:E18"/>
    <mergeCell ref="F15:F18"/>
    <mergeCell ref="E19:G19"/>
    <mergeCell ref="C20:C23"/>
    <mergeCell ref="D20:D23"/>
    <mergeCell ref="E20:E22"/>
    <mergeCell ref="F20:F22"/>
    <mergeCell ref="E23:G23"/>
    <mergeCell ref="C24:C28"/>
    <mergeCell ref="D24:D28"/>
    <mergeCell ref="E24:E27"/>
  </mergeCells>
  <phoneticPr fontId="1" type="noConversion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="85" zoomScaleNormal="85" workbookViewId="0">
      <pane ySplit="1" topLeftCell="A17" activePane="bottomLeft" state="frozen"/>
      <selection pane="bottomLeft" activeCell="I1" sqref="I1"/>
    </sheetView>
  </sheetViews>
  <sheetFormatPr defaultRowHeight="16.5" x14ac:dyDescent="0.3"/>
  <cols>
    <col min="1" max="1" width="12" style="1" customWidth="1"/>
    <col min="2" max="2" width="5.5" style="3" customWidth="1"/>
    <col min="3" max="3" width="41.875" style="1" customWidth="1"/>
    <col min="4" max="4" width="8.5" style="1" customWidth="1"/>
    <col min="5" max="5" width="39.625" style="1" customWidth="1"/>
    <col min="6" max="6" width="10" style="1" customWidth="1"/>
    <col min="7" max="7" width="11.75" style="1" customWidth="1"/>
    <col min="8" max="9" width="13" style="1" customWidth="1"/>
    <col min="10" max="10" width="11.25" style="1" customWidth="1"/>
    <col min="11" max="11" width="11.75" style="1" customWidth="1"/>
    <col min="12" max="12" width="86.875" style="1" customWidth="1"/>
    <col min="13" max="14" width="9" style="1" customWidth="1"/>
    <col min="15" max="16384" width="9" style="1"/>
  </cols>
  <sheetData>
    <row r="1" spans="1:12" x14ac:dyDescent="0.3">
      <c r="A1" s="1" t="s">
        <v>18</v>
      </c>
      <c r="B1" s="3" t="s">
        <v>0</v>
      </c>
      <c r="C1" s="1" t="s">
        <v>1</v>
      </c>
      <c r="D1" s="1" t="s">
        <v>8</v>
      </c>
      <c r="E1" s="1" t="s">
        <v>66</v>
      </c>
      <c r="F1" s="1" t="s">
        <v>7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46</v>
      </c>
    </row>
    <row r="2" spans="1:12" x14ac:dyDescent="0.3">
      <c r="A2" s="1" t="s">
        <v>11</v>
      </c>
      <c r="B2" s="3">
        <v>1.22</v>
      </c>
      <c r="C2" s="1" t="s">
        <v>5</v>
      </c>
      <c r="E2" s="1" t="s">
        <v>64</v>
      </c>
      <c r="F2" s="1">
        <f>SUM(G2:K2)</f>
        <v>25000</v>
      </c>
      <c r="G2" s="1">
        <v>25000</v>
      </c>
    </row>
    <row r="3" spans="1:12" x14ac:dyDescent="0.3">
      <c r="A3" s="1" t="s">
        <v>33</v>
      </c>
      <c r="B3" s="3">
        <v>2.4</v>
      </c>
      <c r="C3" s="1" t="s">
        <v>6</v>
      </c>
      <c r="E3" s="1" t="s">
        <v>65</v>
      </c>
      <c r="F3" s="1">
        <f>SUM(G3:K3)</f>
        <v>4400</v>
      </c>
      <c r="G3" s="1">
        <v>4400</v>
      </c>
    </row>
    <row r="4" spans="1:12" x14ac:dyDescent="0.3">
      <c r="B4" s="3">
        <v>2.14</v>
      </c>
      <c r="C4" s="1" t="s">
        <v>45</v>
      </c>
      <c r="D4" s="1">
        <v>200000</v>
      </c>
      <c r="E4" s="1" t="s">
        <v>68</v>
      </c>
      <c r="F4" s="1">
        <f>SUM(G4:K4)</f>
        <v>200000</v>
      </c>
      <c r="G4" s="1">
        <v>200000</v>
      </c>
      <c r="L4" s="1" t="s">
        <v>47</v>
      </c>
    </row>
    <row r="5" spans="1:12" x14ac:dyDescent="0.3">
      <c r="A5" s="1" t="s">
        <v>9</v>
      </c>
      <c r="B5" s="3" t="s">
        <v>70</v>
      </c>
      <c r="C5" s="1" t="s">
        <v>69</v>
      </c>
      <c r="E5" s="1" t="s">
        <v>71</v>
      </c>
      <c r="F5" s="1">
        <f t="shared" ref="F5:F11" si="0">SUM(H5:K5)</f>
        <v>1000</v>
      </c>
      <c r="K5" s="1">
        <v>1000</v>
      </c>
    </row>
    <row r="6" spans="1:12" x14ac:dyDescent="0.3">
      <c r="A6" s="1" t="s">
        <v>9</v>
      </c>
      <c r="B6" s="3">
        <v>2.16</v>
      </c>
      <c r="C6" s="1" t="s">
        <v>3</v>
      </c>
      <c r="E6" s="1" t="s">
        <v>71</v>
      </c>
      <c r="F6" s="1">
        <f t="shared" si="0"/>
        <v>500</v>
      </c>
      <c r="K6" s="1">
        <v>500</v>
      </c>
    </row>
    <row r="7" spans="1:12" x14ac:dyDescent="0.3">
      <c r="A7" s="1" t="s">
        <v>10</v>
      </c>
      <c r="B7" s="3">
        <v>2.16</v>
      </c>
      <c r="C7" s="1" t="s">
        <v>4</v>
      </c>
      <c r="E7" s="1" t="s">
        <v>71</v>
      </c>
      <c r="F7" s="1">
        <f t="shared" si="0"/>
        <v>1000</v>
      </c>
      <c r="K7" s="1">
        <v>1000</v>
      </c>
    </row>
    <row r="8" spans="1:12" x14ac:dyDescent="0.3">
      <c r="A8" s="1" t="s">
        <v>11</v>
      </c>
      <c r="B8" s="3">
        <v>2.17</v>
      </c>
      <c r="C8" s="1" t="s">
        <v>23</v>
      </c>
      <c r="E8" s="1" t="s">
        <v>72</v>
      </c>
      <c r="F8" s="1">
        <f t="shared" si="0"/>
        <v>10000</v>
      </c>
      <c r="H8" s="2">
        <v>10000</v>
      </c>
    </row>
    <row r="9" spans="1:12" x14ac:dyDescent="0.3">
      <c r="A9" s="1" t="s">
        <v>12</v>
      </c>
      <c r="B9" s="3">
        <v>2.17</v>
      </c>
      <c r="C9" s="1" t="s">
        <v>20</v>
      </c>
      <c r="E9" s="1" t="s">
        <v>73</v>
      </c>
      <c r="F9" s="1">
        <f t="shared" si="0"/>
        <v>198000</v>
      </c>
      <c r="H9" s="2">
        <v>198000</v>
      </c>
    </row>
    <row r="10" spans="1:12" x14ac:dyDescent="0.3">
      <c r="A10" s="1" t="s">
        <v>41</v>
      </c>
      <c r="B10" s="3">
        <v>2.17</v>
      </c>
      <c r="C10" s="1" t="s">
        <v>21</v>
      </c>
      <c r="E10" s="1" t="s">
        <v>73</v>
      </c>
      <c r="F10" s="1">
        <f t="shared" si="0"/>
        <v>10200</v>
      </c>
      <c r="H10" s="2">
        <v>10200</v>
      </c>
      <c r="L10" s="1" t="s">
        <v>55</v>
      </c>
    </row>
    <row r="11" spans="1:12" x14ac:dyDescent="0.3">
      <c r="A11" s="1" t="s">
        <v>12</v>
      </c>
      <c r="B11" s="3">
        <v>2.17</v>
      </c>
      <c r="C11" s="1" t="s">
        <v>22</v>
      </c>
      <c r="E11" s="1" t="s">
        <v>72</v>
      </c>
      <c r="F11" s="1">
        <f t="shared" si="0"/>
        <v>17460</v>
      </c>
      <c r="H11" s="2">
        <v>17460</v>
      </c>
    </row>
    <row r="12" spans="1:12" x14ac:dyDescent="0.3">
      <c r="A12" s="1" t="s">
        <v>10</v>
      </c>
      <c r="B12" s="3">
        <v>2.17</v>
      </c>
      <c r="C12" s="1" t="s">
        <v>24</v>
      </c>
      <c r="E12" s="1" t="s">
        <v>73</v>
      </c>
      <c r="F12" s="1">
        <f>SUM(G12:K12)</f>
        <v>2600</v>
      </c>
      <c r="G12" s="2"/>
      <c r="H12" s="2">
        <v>2600</v>
      </c>
    </row>
    <row r="13" spans="1:12" x14ac:dyDescent="0.3">
      <c r="A13" s="1" t="s">
        <v>12</v>
      </c>
      <c r="B13" s="3">
        <v>2.17</v>
      </c>
      <c r="C13" s="1" t="s">
        <v>25</v>
      </c>
      <c r="E13" s="1" t="s">
        <v>73</v>
      </c>
      <c r="F13" s="1">
        <f t="shared" ref="F13:F30" si="1">SUM(H13:K13)</f>
        <v>4000</v>
      </c>
      <c r="H13" s="2">
        <v>4000</v>
      </c>
    </row>
    <row r="14" spans="1:12" x14ac:dyDescent="0.3">
      <c r="A14" s="1" t="s">
        <v>12</v>
      </c>
      <c r="B14" s="3">
        <v>2.17</v>
      </c>
      <c r="C14" s="1" t="s">
        <v>26</v>
      </c>
      <c r="E14" s="1" t="s">
        <v>72</v>
      </c>
      <c r="F14" s="1">
        <f t="shared" si="1"/>
        <v>40000</v>
      </c>
      <c r="H14" s="2">
        <v>40000</v>
      </c>
    </row>
    <row r="15" spans="1:12" x14ac:dyDescent="0.3">
      <c r="A15" s="1" t="s">
        <v>11</v>
      </c>
      <c r="B15" s="3">
        <v>2.17</v>
      </c>
      <c r="C15" s="1" t="s">
        <v>27</v>
      </c>
      <c r="E15" s="1" t="s">
        <v>72</v>
      </c>
      <c r="F15" s="1">
        <f t="shared" si="1"/>
        <v>14100</v>
      </c>
      <c r="H15" s="2">
        <v>14100</v>
      </c>
    </row>
    <row r="16" spans="1:12" x14ac:dyDescent="0.3">
      <c r="A16" s="1" t="s">
        <v>12</v>
      </c>
      <c r="B16" s="3">
        <v>2.17</v>
      </c>
      <c r="C16" s="1" t="s">
        <v>28</v>
      </c>
      <c r="E16" s="1" t="s">
        <v>72</v>
      </c>
      <c r="F16" s="1">
        <f t="shared" si="1"/>
        <v>89140</v>
      </c>
      <c r="H16" s="2">
        <v>89140</v>
      </c>
    </row>
    <row r="17" spans="1:13" x14ac:dyDescent="0.3">
      <c r="A17" s="1" t="s">
        <v>42</v>
      </c>
      <c r="B17" s="3">
        <v>2.1800000000000002</v>
      </c>
      <c r="C17" s="1" t="s">
        <v>29</v>
      </c>
      <c r="E17" s="1" t="s">
        <v>72</v>
      </c>
      <c r="F17" s="1">
        <f t="shared" si="1"/>
        <v>63090</v>
      </c>
      <c r="H17" s="2">
        <v>63090</v>
      </c>
      <c r="L17" s="1" t="s">
        <v>54</v>
      </c>
    </row>
    <row r="18" spans="1:13" x14ac:dyDescent="0.3">
      <c r="A18" s="1" t="s">
        <v>11</v>
      </c>
      <c r="B18" s="3">
        <v>2.1800000000000002</v>
      </c>
      <c r="C18" s="1" t="s">
        <v>30</v>
      </c>
      <c r="E18" s="1" t="s">
        <v>72</v>
      </c>
      <c r="F18" s="1">
        <f t="shared" si="1"/>
        <v>48050</v>
      </c>
      <c r="H18" s="2">
        <v>48050</v>
      </c>
    </row>
    <row r="19" spans="1:13" x14ac:dyDescent="0.3">
      <c r="A19" s="1" t="s">
        <v>11</v>
      </c>
      <c r="B19" s="3">
        <v>2.19</v>
      </c>
      <c r="C19" s="1" t="s">
        <v>27</v>
      </c>
      <c r="E19" s="1" t="s">
        <v>72</v>
      </c>
      <c r="F19" s="1">
        <f t="shared" si="1"/>
        <v>28000</v>
      </c>
      <c r="H19" s="2">
        <v>28000</v>
      </c>
    </row>
    <row r="20" spans="1:13" x14ac:dyDescent="0.3">
      <c r="A20" s="1" t="s">
        <v>19</v>
      </c>
      <c r="B20" s="3" t="s">
        <v>2</v>
      </c>
      <c r="C20" s="1" t="s">
        <v>31</v>
      </c>
      <c r="E20" s="1" t="s">
        <v>73</v>
      </c>
      <c r="F20" s="1">
        <f t="shared" si="1"/>
        <v>11800</v>
      </c>
      <c r="H20" s="2">
        <v>11800</v>
      </c>
    </row>
    <row r="21" spans="1:13" x14ac:dyDescent="0.3">
      <c r="A21" s="1" t="s">
        <v>19</v>
      </c>
      <c r="B21" s="3" t="s">
        <v>2</v>
      </c>
      <c r="C21" s="1" t="s">
        <v>32</v>
      </c>
      <c r="E21" s="1" t="s">
        <v>73</v>
      </c>
      <c r="F21" s="1">
        <f t="shared" si="1"/>
        <v>20000</v>
      </c>
      <c r="H21" s="2">
        <v>20000</v>
      </c>
    </row>
    <row r="22" spans="1:13" x14ac:dyDescent="0.3">
      <c r="A22" s="1" t="s">
        <v>11</v>
      </c>
      <c r="B22" s="3">
        <v>3.9</v>
      </c>
      <c r="C22" s="1" t="s">
        <v>34</v>
      </c>
      <c r="E22" s="1" t="s">
        <v>74</v>
      </c>
      <c r="F22" s="1">
        <f t="shared" si="1"/>
        <v>53200</v>
      </c>
      <c r="I22" s="1">
        <v>53200</v>
      </c>
    </row>
    <row r="23" spans="1:13" x14ac:dyDescent="0.3">
      <c r="A23" s="1" t="s">
        <v>11</v>
      </c>
      <c r="B23" s="3">
        <v>3.9</v>
      </c>
      <c r="C23" s="1" t="s">
        <v>34</v>
      </c>
      <c r="E23" s="1" t="s">
        <v>74</v>
      </c>
      <c r="F23" s="1">
        <f t="shared" si="1"/>
        <v>16000</v>
      </c>
      <c r="I23" s="1">
        <v>16000</v>
      </c>
    </row>
    <row r="24" spans="1:13" x14ac:dyDescent="0.3">
      <c r="A24" s="1" t="s">
        <v>11</v>
      </c>
      <c r="B24" s="3">
        <v>3.9</v>
      </c>
      <c r="C24" s="1" t="s">
        <v>34</v>
      </c>
      <c r="E24" s="1" t="s">
        <v>74</v>
      </c>
      <c r="F24" s="1">
        <f t="shared" si="1"/>
        <v>16500</v>
      </c>
      <c r="I24" s="1">
        <v>16500</v>
      </c>
    </row>
    <row r="25" spans="1:13" x14ac:dyDescent="0.3">
      <c r="A25" s="1" t="s">
        <v>11</v>
      </c>
      <c r="B25" s="3" t="s">
        <v>35</v>
      </c>
      <c r="C25" s="1" t="s">
        <v>34</v>
      </c>
      <c r="E25" s="1" t="s">
        <v>74</v>
      </c>
      <c r="F25" s="1">
        <f t="shared" si="1"/>
        <v>35600</v>
      </c>
      <c r="I25" s="1">
        <v>35600</v>
      </c>
    </row>
    <row r="26" spans="1:13" x14ac:dyDescent="0.3">
      <c r="A26" s="1" t="s">
        <v>11</v>
      </c>
      <c r="B26" s="3" t="s">
        <v>36</v>
      </c>
      <c r="C26" s="1" t="s">
        <v>34</v>
      </c>
      <c r="E26" s="1" t="s">
        <v>74</v>
      </c>
      <c r="F26" s="1">
        <f t="shared" si="1"/>
        <v>14900</v>
      </c>
      <c r="I26" s="1">
        <v>14900</v>
      </c>
    </row>
    <row r="27" spans="1:13" x14ac:dyDescent="0.3">
      <c r="A27" s="1" t="s">
        <v>11</v>
      </c>
      <c r="B27" s="3" t="s">
        <v>37</v>
      </c>
      <c r="C27" s="1" t="s">
        <v>34</v>
      </c>
      <c r="E27" s="1" t="s">
        <v>74</v>
      </c>
      <c r="F27" s="1">
        <f t="shared" si="1"/>
        <v>51400</v>
      </c>
      <c r="I27" s="1">
        <v>51400</v>
      </c>
      <c r="M27" s="2"/>
    </row>
    <row r="28" spans="1:13" x14ac:dyDescent="0.3">
      <c r="A28" s="1" t="s">
        <v>11</v>
      </c>
      <c r="B28" s="3" t="s">
        <v>38</v>
      </c>
      <c r="C28" s="1" t="s">
        <v>34</v>
      </c>
      <c r="E28" s="1" t="s">
        <v>74</v>
      </c>
      <c r="F28" s="1">
        <f t="shared" si="1"/>
        <v>49500</v>
      </c>
      <c r="I28" s="1">
        <v>49500</v>
      </c>
      <c r="M28" s="2"/>
    </row>
    <row r="29" spans="1:13" x14ac:dyDescent="0.3">
      <c r="A29" s="1" t="s">
        <v>11</v>
      </c>
      <c r="B29" s="3" t="s">
        <v>39</v>
      </c>
      <c r="C29" s="1" t="s">
        <v>34</v>
      </c>
      <c r="D29" s="2"/>
      <c r="E29" s="1" t="s">
        <v>74</v>
      </c>
      <c r="F29" s="1">
        <f t="shared" si="1"/>
        <v>31900</v>
      </c>
      <c r="I29" s="1">
        <v>31900</v>
      </c>
      <c r="J29" s="3"/>
    </row>
    <row r="30" spans="1:13" x14ac:dyDescent="0.3">
      <c r="A30" s="1" t="s">
        <v>11</v>
      </c>
      <c r="B30" s="3" t="s">
        <v>40</v>
      </c>
      <c r="C30" s="1" t="s">
        <v>34</v>
      </c>
      <c r="E30" s="1" t="s">
        <v>74</v>
      </c>
      <c r="F30" s="1">
        <f t="shared" si="1"/>
        <v>26700</v>
      </c>
      <c r="I30" s="1">
        <v>26700</v>
      </c>
      <c r="J30" s="3"/>
    </row>
    <row r="31" spans="1:13" x14ac:dyDescent="0.3">
      <c r="B31" s="3" t="s">
        <v>43</v>
      </c>
      <c r="C31" s="1" t="s">
        <v>44</v>
      </c>
      <c r="D31" s="1">
        <v>3842500</v>
      </c>
    </row>
    <row r="32" spans="1:13" x14ac:dyDescent="0.3">
      <c r="D32" s="1">
        <f>SUM(D2:D31)</f>
        <v>4042500</v>
      </c>
      <c r="F32" s="1">
        <f>SUM(F2:F31)</f>
        <v>1084040</v>
      </c>
    </row>
    <row r="33" spans="3:4" x14ac:dyDescent="0.3">
      <c r="C33" s="1" t="s">
        <v>58</v>
      </c>
      <c r="D33" s="1">
        <f>D32-F32</f>
        <v>2958460</v>
      </c>
    </row>
  </sheetData>
  <autoFilter ref="A1:K32"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="85" zoomScaleNormal="85" workbookViewId="0">
      <pane ySplit="1" topLeftCell="A2" activePane="bottomLeft" state="frozen"/>
      <selection pane="bottomLeft" activeCell="B10" sqref="B10"/>
    </sheetView>
  </sheetViews>
  <sheetFormatPr defaultRowHeight="16.5" x14ac:dyDescent="0.3"/>
  <cols>
    <col min="1" max="1" width="5.5" style="3" customWidth="1"/>
    <col min="2" max="2" width="41.875" style="1" customWidth="1"/>
    <col min="3" max="3" width="8.5" style="1" customWidth="1"/>
    <col min="4" max="4" width="10" style="1" customWidth="1"/>
    <col min="5" max="5" width="84.375" style="1" customWidth="1"/>
    <col min="6" max="7" width="9" style="1" customWidth="1"/>
    <col min="8" max="16384" width="9" style="1"/>
  </cols>
  <sheetData>
    <row r="1" spans="1:7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  <row r="2" spans="1:7" x14ac:dyDescent="0.3">
      <c r="A2" s="3" t="s">
        <v>59</v>
      </c>
      <c r="B2" s="1" t="s">
        <v>60</v>
      </c>
      <c r="D2" s="1">
        <v>1000</v>
      </c>
    </row>
    <row r="3" spans="1:7" x14ac:dyDescent="0.3">
      <c r="A3" s="3" t="s">
        <v>53</v>
      </c>
      <c r="B3" s="4" t="s">
        <v>49</v>
      </c>
      <c r="D3" s="4">
        <v>483940</v>
      </c>
      <c r="E3" s="4" t="s">
        <v>56</v>
      </c>
    </row>
    <row r="4" spans="1:7" x14ac:dyDescent="0.3">
      <c r="A4" s="3" t="s">
        <v>59</v>
      </c>
      <c r="B4" s="4" t="s">
        <v>52</v>
      </c>
      <c r="D4" s="1">
        <v>564900</v>
      </c>
      <c r="F4" s="5" t="s">
        <v>48</v>
      </c>
      <c r="G4" s="4"/>
    </row>
    <row r="5" spans="1:7" x14ac:dyDescent="0.3">
      <c r="A5" s="3" t="s">
        <v>59</v>
      </c>
      <c r="B5" s="1" t="s">
        <v>62</v>
      </c>
      <c r="C5" s="1">
        <v>200000</v>
      </c>
      <c r="F5" s="5" t="s">
        <v>48</v>
      </c>
      <c r="G5" s="5" t="s">
        <v>48</v>
      </c>
    </row>
    <row r="6" spans="1:7" x14ac:dyDescent="0.3">
      <c r="A6" s="3" t="s">
        <v>59</v>
      </c>
      <c r="B6" s="1" t="s">
        <v>61</v>
      </c>
      <c r="C6" s="1">
        <v>1000</v>
      </c>
      <c r="E6" s="1" t="s">
        <v>63</v>
      </c>
      <c r="F6" s="5" t="s">
        <v>48</v>
      </c>
      <c r="G6" s="4"/>
    </row>
    <row r="7" spans="1:7" x14ac:dyDescent="0.3">
      <c r="A7" s="3" t="s">
        <v>53</v>
      </c>
      <c r="B7" s="4" t="s">
        <v>50</v>
      </c>
      <c r="D7" s="4">
        <v>4400</v>
      </c>
      <c r="E7" s="5" t="s">
        <v>48</v>
      </c>
      <c r="F7" s="4"/>
      <c r="G7" s="4"/>
    </row>
    <row r="8" spans="1:7" x14ac:dyDescent="0.3">
      <c r="A8" s="3" t="s">
        <v>53</v>
      </c>
      <c r="B8" s="4" t="s">
        <v>51</v>
      </c>
      <c r="D8" s="4">
        <v>31800</v>
      </c>
      <c r="E8" s="4" t="s">
        <v>57</v>
      </c>
    </row>
  </sheetData>
  <autoFilter ref="A1:D1"/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C27" sqref="C27"/>
    </sheetView>
  </sheetViews>
  <sheetFormatPr defaultRowHeight="16.5" customHeight="1" x14ac:dyDescent="0.3"/>
  <cols>
    <col min="1" max="1" width="9" style="1" customWidth="1"/>
    <col min="2" max="2" width="9.875" style="27" customWidth="1"/>
    <col min="3" max="3" width="44.125" style="1" customWidth="1"/>
    <col min="4" max="4" width="38.625" style="1" customWidth="1"/>
    <col min="5" max="5" width="8.625" customWidth="1"/>
    <col min="8" max="8" width="9" style="1" customWidth="1"/>
  </cols>
  <sheetData>
    <row r="1" spans="1:11" x14ac:dyDescent="0.3">
      <c r="A1" s="1" t="s">
        <v>18</v>
      </c>
      <c r="B1" s="3" t="s">
        <v>0</v>
      </c>
      <c r="C1" s="1" t="s">
        <v>1</v>
      </c>
      <c r="D1" s="1" t="s">
        <v>66</v>
      </c>
      <c r="E1" s="1" t="s">
        <v>8</v>
      </c>
      <c r="F1" s="1" t="s">
        <v>7</v>
      </c>
      <c r="G1" s="1" t="s">
        <v>132</v>
      </c>
      <c r="H1" s="1" t="s">
        <v>123</v>
      </c>
      <c r="I1" s="1" t="s">
        <v>107</v>
      </c>
      <c r="J1" s="1" t="s">
        <v>88</v>
      </c>
      <c r="K1" s="1" t="s">
        <v>79</v>
      </c>
    </row>
    <row r="2" spans="1:11" x14ac:dyDescent="0.3">
      <c r="A2" s="1" t="s">
        <v>185</v>
      </c>
      <c r="B2" s="27" t="s">
        <v>172</v>
      </c>
      <c r="C2" s="1" t="s">
        <v>175</v>
      </c>
      <c r="D2" s="1" t="s">
        <v>184</v>
      </c>
      <c r="F2" s="1">
        <f t="shared" ref="F2:F23" si="0">SUM(G2:K2)</f>
        <v>28180</v>
      </c>
      <c r="H2" s="1">
        <v>28180</v>
      </c>
    </row>
    <row r="3" spans="1:11" x14ac:dyDescent="0.3">
      <c r="A3" s="1" t="s">
        <v>185</v>
      </c>
      <c r="B3" s="27" t="s">
        <v>173</v>
      </c>
      <c r="C3" s="1" t="s">
        <v>176</v>
      </c>
      <c r="D3" s="1" t="s">
        <v>184</v>
      </c>
      <c r="F3" s="1">
        <f t="shared" si="0"/>
        <v>9100</v>
      </c>
      <c r="H3" s="1">
        <v>9100</v>
      </c>
    </row>
    <row r="4" spans="1:11" x14ac:dyDescent="0.3">
      <c r="A4" s="1" t="s">
        <v>33</v>
      </c>
      <c r="B4" s="28">
        <v>42831</v>
      </c>
      <c r="C4" s="25" t="s">
        <v>160</v>
      </c>
      <c r="D4" s="25" t="s">
        <v>159</v>
      </c>
      <c r="F4" s="1">
        <f t="shared" si="0"/>
        <v>10000</v>
      </c>
      <c r="G4" s="1">
        <v>10000</v>
      </c>
      <c r="I4" s="1"/>
      <c r="J4" s="1"/>
      <c r="K4" s="1"/>
    </row>
    <row r="5" spans="1:11" x14ac:dyDescent="0.3">
      <c r="A5" s="1" t="s">
        <v>33</v>
      </c>
      <c r="B5" s="28">
        <v>42831</v>
      </c>
      <c r="C5" s="25" t="s">
        <v>186</v>
      </c>
      <c r="D5" s="25" t="s">
        <v>159</v>
      </c>
      <c r="F5" s="1">
        <f t="shared" si="0"/>
        <v>15100</v>
      </c>
      <c r="G5" s="1">
        <v>15100</v>
      </c>
      <c r="I5" s="1"/>
      <c r="J5" s="1"/>
      <c r="K5" s="1"/>
    </row>
    <row r="6" spans="1:11" x14ac:dyDescent="0.3">
      <c r="B6" s="28">
        <v>42831</v>
      </c>
      <c r="C6" s="25" t="s">
        <v>161</v>
      </c>
      <c r="D6" s="25" t="s">
        <v>159</v>
      </c>
      <c r="F6" s="1">
        <f t="shared" si="0"/>
        <v>126000</v>
      </c>
      <c r="G6" s="1">
        <v>126000</v>
      </c>
      <c r="I6" s="1"/>
      <c r="J6" s="1"/>
      <c r="K6" s="1"/>
    </row>
    <row r="7" spans="1:11" x14ac:dyDescent="0.3">
      <c r="B7" s="28">
        <v>42831</v>
      </c>
      <c r="C7" s="25" t="s">
        <v>162</v>
      </c>
      <c r="D7" s="25" t="s">
        <v>163</v>
      </c>
      <c r="F7" s="1">
        <f t="shared" si="0"/>
        <v>1000</v>
      </c>
      <c r="G7" s="1"/>
      <c r="I7" s="1"/>
      <c r="J7" s="1"/>
      <c r="K7" s="1">
        <v>1000</v>
      </c>
    </row>
    <row r="8" spans="1:11" x14ac:dyDescent="0.3">
      <c r="B8" s="29">
        <v>42833</v>
      </c>
      <c r="C8" s="1" t="s">
        <v>167</v>
      </c>
      <c r="D8" s="1" t="s">
        <v>168</v>
      </c>
      <c r="F8" s="1">
        <f t="shared" si="0"/>
        <v>6000</v>
      </c>
      <c r="G8" s="1">
        <v>6000</v>
      </c>
      <c r="I8" s="1"/>
      <c r="J8" s="1"/>
      <c r="K8" s="1"/>
    </row>
    <row r="9" spans="1:11" x14ac:dyDescent="0.3">
      <c r="B9" s="29">
        <v>42833</v>
      </c>
      <c r="C9" s="1" t="s">
        <v>167</v>
      </c>
      <c r="D9" s="1" t="s">
        <v>168</v>
      </c>
      <c r="F9" s="1">
        <f t="shared" si="0"/>
        <v>5500</v>
      </c>
      <c r="G9" s="1">
        <v>5500</v>
      </c>
      <c r="I9" s="1"/>
      <c r="J9" s="1"/>
      <c r="K9" s="1"/>
    </row>
    <row r="10" spans="1:11" x14ac:dyDescent="0.3">
      <c r="A10" s="1" t="s">
        <v>187</v>
      </c>
      <c r="B10" s="29">
        <v>42833</v>
      </c>
      <c r="C10" s="1" t="s">
        <v>169</v>
      </c>
      <c r="D10" s="1" t="s">
        <v>168</v>
      </c>
      <c r="F10" s="1">
        <f t="shared" si="0"/>
        <v>11960</v>
      </c>
      <c r="G10" s="1">
        <v>11960</v>
      </c>
      <c r="I10" s="1"/>
      <c r="J10" s="1"/>
      <c r="K10" s="1"/>
    </row>
    <row r="11" spans="1:11" x14ac:dyDescent="0.3">
      <c r="A11" s="1" t="s">
        <v>188</v>
      </c>
      <c r="B11" s="29">
        <v>42833</v>
      </c>
      <c r="C11" s="1" t="s">
        <v>167</v>
      </c>
      <c r="D11" s="1" t="s">
        <v>168</v>
      </c>
      <c r="F11" s="1">
        <f t="shared" si="0"/>
        <v>5500</v>
      </c>
      <c r="G11" s="1">
        <v>5500</v>
      </c>
      <c r="I11" s="1"/>
      <c r="J11" s="1"/>
      <c r="K11" s="1"/>
    </row>
    <row r="12" spans="1:11" x14ac:dyDescent="0.3">
      <c r="A12" s="1" t="s">
        <v>33</v>
      </c>
      <c r="B12" s="29">
        <v>42833</v>
      </c>
      <c r="C12" s="1" t="s">
        <v>167</v>
      </c>
      <c r="D12" s="1" t="s">
        <v>168</v>
      </c>
      <c r="F12" s="1">
        <f t="shared" si="0"/>
        <v>4900</v>
      </c>
      <c r="G12" s="1">
        <v>4900</v>
      </c>
      <c r="I12" s="1"/>
      <c r="J12" s="1"/>
      <c r="K12" s="1"/>
    </row>
    <row r="13" spans="1:11" x14ac:dyDescent="0.3">
      <c r="A13" s="1" t="s">
        <v>33</v>
      </c>
      <c r="B13" s="29">
        <v>42834</v>
      </c>
      <c r="C13" s="1" t="s">
        <v>167</v>
      </c>
      <c r="D13" s="1" t="s">
        <v>168</v>
      </c>
      <c r="F13" s="1">
        <f t="shared" si="0"/>
        <v>6300</v>
      </c>
      <c r="G13" s="1">
        <v>6300</v>
      </c>
      <c r="I13" s="1"/>
      <c r="J13" s="1"/>
      <c r="K13" s="1"/>
    </row>
    <row r="14" spans="1:11" x14ac:dyDescent="0.3">
      <c r="B14" s="29">
        <v>42834</v>
      </c>
      <c r="C14" s="1" t="s">
        <v>170</v>
      </c>
      <c r="D14" s="1" t="s">
        <v>163</v>
      </c>
      <c r="F14" s="1">
        <f t="shared" si="0"/>
        <v>500</v>
      </c>
      <c r="G14" s="1"/>
      <c r="I14" s="1"/>
      <c r="J14" s="1"/>
      <c r="K14" s="1">
        <v>500</v>
      </c>
    </row>
    <row r="15" spans="1:11" x14ac:dyDescent="0.3">
      <c r="A15" s="1" t="s">
        <v>188</v>
      </c>
      <c r="B15" s="29">
        <v>42834</v>
      </c>
      <c r="C15" s="1" t="s">
        <v>167</v>
      </c>
      <c r="D15" s="1" t="s">
        <v>168</v>
      </c>
      <c r="F15" s="1">
        <f t="shared" si="0"/>
        <v>6000</v>
      </c>
      <c r="G15" s="1">
        <v>6000</v>
      </c>
      <c r="I15" s="1"/>
      <c r="J15" s="1"/>
      <c r="K15" s="1"/>
    </row>
    <row r="16" spans="1:11" x14ac:dyDescent="0.3">
      <c r="A16" s="1" t="s">
        <v>185</v>
      </c>
      <c r="B16" s="27" t="s">
        <v>174</v>
      </c>
      <c r="C16" s="1" t="s">
        <v>177</v>
      </c>
      <c r="D16" s="1" t="s">
        <v>184</v>
      </c>
      <c r="F16" s="1">
        <f t="shared" si="0"/>
        <v>6000</v>
      </c>
      <c r="G16" s="1"/>
      <c r="H16" s="1">
        <v>6000</v>
      </c>
      <c r="I16" s="1"/>
      <c r="J16" s="1"/>
      <c r="K16" s="1"/>
    </row>
    <row r="17" spans="1:11" x14ac:dyDescent="0.3">
      <c r="A17" s="1" t="s">
        <v>185</v>
      </c>
      <c r="B17" s="27" t="s">
        <v>178</v>
      </c>
      <c r="C17" s="1" t="s">
        <v>179</v>
      </c>
      <c r="D17" s="1" t="s">
        <v>184</v>
      </c>
      <c r="F17" s="1">
        <f t="shared" si="0"/>
        <v>3600</v>
      </c>
      <c r="G17" s="1"/>
      <c r="H17" s="1">
        <v>3600</v>
      </c>
      <c r="I17" s="1"/>
      <c r="J17" s="1"/>
      <c r="K17" s="1"/>
    </row>
    <row r="18" spans="1:11" x14ac:dyDescent="0.3">
      <c r="A18" s="1" t="s">
        <v>185</v>
      </c>
      <c r="B18" s="27" t="s">
        <v>180</v>
      </c>
      <c r="C18" s="1" t="s">
        <v>181</v>
      </c>
      <c r="D18" s="1" t="s">
        <v>184</v>
      </c>
      <c r="F18" s="1">
        <f t="shared" si="0"/>
        <v>1500</v>
      </c>
      <c r="G18" s="1"/>
      <c r="H18" s="1">
        <v>1500</v>
      </c>
      <c r="I18" s="1"/>
      <c r="J18" s="1"/>
      <c r="K18" s="1"/>
    </row>
    <row r="19" spans="1:11" x14ac:dyDescent="0.3">
      <c r="A19" s="1" t="s">
        <v>185</v>
      </c>
      <c r="B19" s="27" t="s">
        <v>180</v>
      </c>
      <c r="C19" s="1" t="s">
        <v>181</v>
      </c>
      <c r="D19" s="1" t="s">
        <v>184</v>
      </c>
      <c r="F19" s="1">
        <f t="shared" si="0"/>
        <v>1500</v>
      </c>
      <c r="G19" s="1"/>
      <c r="H19" s="1">
        <v>1500</v>
      </c>
      <c r="I19" s="1"/>
      <c r="J19" s="1"/>
      <c r="K19" s="1"/>
    </row>
    <row r="20" spans="1:11" x14ac:dyDescent="0.3">
      <c r="A20" s="1" t="s">
        <v>185</v>
      </c>
      <c r="B20" s="27" t="s">
        <v>171</v>
      </c>
      <c r="C20" s="1" t="s">
        <v>182</v>
      </c>
      <c r="D20" s="1" t="s">
        <v>184</v>
      </c>
      <c r="F20" s="1">
        <f t="shared" si="0"/>
        <v>20300</v>
      </c>
      <c r="G20" s="1"/>
      <c r="H20" s="1">
        <v>20300</v>
      </c>
      <c r="I20" s="1"/>
      <c r="J20" s="1"/>
      <c r="K20" s="1"/>
    </row>
    <row r="21" spans="1:11" x14ac:dyDescent="0.3">
      <c r="A21" s="1" t="s">
        <v>185</v>
      </c>
      <c r="B21" s="27" t="s">
        <v>171</v>
      </c>
      <c r="C21" s="1" t="s">
        <v>183</v>
      </c>
      <c r="D21" s="1" t="s">
        <v>184</v>
      </c>
      <c r="F21" s="1">
        <f t="shared" si="0"/>
        <v>18460</v>
      </c>
      <c r="G21" s="1"/>
      <c r="H21" s="1">
        <v>18460</v>
      </c>
      <c r="I21" s="1"/>
      <c r="J21" s="1"/>
      <c r="K21" s="1"/>
    </row>
    <row r="22" spans="1:11" x14ac:dyDescent="0.3">
      <c r="A22" s="1" t="s">
        <v>185</v>
      </c>
      <c r="B22" s="27" t="s">
        <v>171</v>
      </c>
      <c r="C22" s="1" t="s">
        <v>183</v>
      </c>
      <c r="D22" s="1" t="s">
        <v>184</v>
      </c>
      <c r="F22" s="1">
        <f t="shared" si="0"/>
        <v>13140</v>
      </c>
      <c r="H22" s="1">
        <v>13140</v>
      </c>
    </row>
    <row r="23" spans="1:11" x14ac:dyDescent="0.3">
      <c r="F23" s="1">
        <f t="shared" si="0"/>
        <v>0</v>
      </c>
    </row>
    <row r="24" spans="1:11" x14ac:dyDescent="0.3">
      <c r="E24" s="26" t="s">
        <v>165</v>
      </c>
      <c r="F24" s="26" t="s">
        <v>166</v>
      </c>
    </row>
    <row r="25" spans="1:11" x14ac:dyDescent="0.3">
      <c r="E25" s="1">
        <f>SUM(E2:E24)</f>
        <v>0</v>
      </c>
      <c r="F25" s="1">
        <f>SUM(F2:F24)</f>
        <v>300540</v>
      </c>
    </row>
    <row r="26" spans="1:11" x14ac:dyDescent="0.3">
      <c r="D26" s="25" t="s">
        <v>164</v>
      </c>
      <c r="E26" s="1">
        <f>'3월지출내역'!D33-'4월지출내역'!F25+'4월지출내역'!E25</f>
        <v>2657920</v>
      </c>
      <c r="F26" s="1"/>
    </row>
  </sheetData>
  <phoneticPr fontId="1" type="noConversion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4" sqref="D4"/>
    </sheetView>
  </sheetViews>
  <sheetFormatPr defaultRowHeight="16.5" customHeight="1" x14ac:dyDescent="0.3"/>
  <sheetData>
    <row r="1" spans="1:5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E26" sqref="E26"/>
    </sheetView>
  </sheetViews>
  <sheetFormatPr defaultRowHeight="16.5" x14ac:dyDescent="0.3"/>
  <cols>
    <col min="2" max="2" width="10.75" customWidth="1"/>
    <col min="3" max="3" width="44.125" customWidth="1"/>
    <col min="4" max="4" width="33.25" customWidth="1"/>
  </cols>
  <sheetData>
    <row r="1" spans="1:11" x14ac:dyDescent="0.3">
      <c r="A1" s="1" t="s">
        <v>18</v>
      </c>
      <c r="B1" s="3" t="s">
        <v>0</v>
      </c>
      <c r="C1" s="1" t="s">
        <v>1</v>
      </c>
      <c r="D1" s="1" t="s">
        <v>66</v>
      </c>
      <c r="E1" s="1" t="s">
        <v>8</v>
      </c>
      <c r="F1" s="1" t="s">
        <v>7</v>
      </c>
      <c r="G1" s="1" t="s">
        <v>132</v>
      </c>
      <c r="H1" s="1" t="s">
        <v>123</v>
      </c>
      <c r="I1" s="1" t="s">
        <v>107</v>
      </c>
      <c r="J1" s="1" t="s">
        <v>88</v>
      </c>
      <c r="K1" s="1" t="s">
        <v>79</v>
      </c>
    </row>
    <row r="2" spans="1:11" x14ac:dyDescent="0.3">
      <c r="A2" s="1"/>
      <c r="B2" s="27" t="s">
        <v>189</v>
      </c>
      <c r="C2" s="1" t="s">
        <v>190</v>
      </c>
      <c r="D2" s="1"/>
      <c r="F2" s="1">
        <f t="shared" ref="F2:F23" si="0">SUM(G2:K2)</f>
        <v>28000</v>
      </c>
      <c r="G2">
        <v>28000</v>
      </c>
      <c r="H2" s="1"/>
    </row>
    <row r="3" spans="1:11" x14ac:dyDescent="0.3">
      <c r="A3" s="1"/>
      <c r="B3" s="27"/>
      <c r="C3" s="1"/>
      <c r="D3" s="1"/>
      <c r="F3" s="1">
        <f t="shared" si="0"/>
        <v>0</v>
      </c>
      <c r="H3" s="1"/>
    </row>
    <row r="4" spans="1:11" x14ac:dyDescent="0.3">
      <c r="A4" s="1"/>
      <c r="B4" s="28"/>
      <c r="C4" s="25"/>
      <c r="D4" s="25"/>
      <c r="F4" s="1">
        <f t="shared" si="0"/>
        <v>0</v>
      </c>
      <c r="G4" s="1"/>
      <c r="H4" s="1"/>
      <c r="I4" s="1"/>
      <c r="J4" s="1"/>
      <c r="K4" s="1"/>
    </row>
    <row r="5" spans="1:11" x14ac:dyDescent="0.3">
      <c r="A5" s="1"/>
      <c r="B5" s="28"/>
      <c r="C5" s="25"/>
      <c r="D5" s="25"/>
      <c r="F5" s="1">
        <f t="shared" si="0"/>
        <v>0</v>
      </c>
      <c r="G5" s="1"/>
      <c r="H5" s="1"/>
      <c r="I5" s="1"/>
      <c r="J5" s="1"/>
      <c r="K5" s="1"/>
    </row>
    <row r="6" spans="1:11" x14ac:dyDescent="0.3">
      <c r="A6" s="1"/>
      <c r="B6" s="28"/>
      <c r="C6" s="25"/>
      <c r="D6" s="25"/>
      <c r="F6" s="1">
        <f t="shared" si="0"/>
        <v>0</v>
      </c>
      <c r="G6" s="1"/>
      <c r="H6" s="1"/>
      <c r="I6" s="1"/>
      <c r="J6" s="1"/>
      <c r="K6" s="1"/>
    </row>
    <row r="7" spans="1:11" x14ac:dyDescent="0.3">
      <c r="A7" s="1"/>
      <c r="B7" s="28"/>
      <c r="C7" s="25"/>
      <c r="D7" s="25"/>
      <c r="F7" s="1">
        <f t="shared" si="0"/>
        <v>0</v>
      </c>
      <c r="G7" s="1"/>
      <c r="H7" s="1"/>
      <c r="I7" s="1"/>
      <c r="J7" s="1"/>
      <c r="K7" s="1"/>
    </row>
    <row r="8" spans="1:11" x14ac:dyDescent="0.3">
      <c r="A8" s="1"/>
      <c r="B8" s="29"/>
      <c r="C8" s="1"/>
      <c r="D8" s="1"/>
      <c r="F8" s="1">
        <f t="shared" si="0"/>
        <v>0</v>
      </c>
      <c r="G8" s="1"/>
      <c r="H8" s="1"/>
      <c r="I8" s="1"/>
      <c r="J8" s="1"/>
      <c r="K8" s="1"/>
    </row>
    <row r="9" spans="1:11" x14ac:dyDescent="0.3">
      <c r="A9" s="1"/>
      <c r="B9" s="29"/>
      <c r="C9" s="1"/>
      <c r="D9" s="1"/>
      <c r="F9" s="1">
        <f t="shared" si="0"/>
        <v>0</v>
      </c>
      <c r="G9" s="1"/>
      <c r="H9" s="1"/>
      <c r="I9" s="1"/>
      <c r="J9" s="1"/>
      <c r="K9" s="1"/>
    </row>
    <row r="10" spans="1:11" x14ac:dyDescent="0.3">
      <c r="A10" s="1"/>
      <c r="B10" s="29"/>
      <c r="C10" s="1"/>
      <c r="D10" s="1"/>
      <c r="F10" s="1">
        <f t="shared" si="0"/>
        <v>0</v>
      </c>
      <c r="G10" s="1"/>
      <c r="H10" s="1"/>
      <c r="I10" s="1"/>
      <c r="J10" s="1"/>
      <c r="K10" s="1"/>
    </row>
    <row r="11" spans="1:11" x14ac:dyDescent="0.3">
      <c r="A11" s="1"/>
      <c r="B11" s="29"/>
      <c r="C11" s="1"/>
      <c r="D11" s="1"/>
      <c r="F11" s="1">
        <f t="shared" si="0"/>
        <v>0</v>
      </c>
      <c r="G11" s="1"/>
      <c r="H11" s="1"/>
      <c r="I11" s="1"/>
      <c r="J11" s="1"/>
      <c r="K11" s="1"/>
    </row>
    <row r="12" spans="1:11" x14ac:dyDescent="0.3">
      <c r="A12" s="1"/>
      <c r="B12" s="29"/>
      <c r="C12" s="1"/>
      <c r="D12" s="1"/>
      <c r="F12" s="1">
        <f t="shared" si="0"/>
        <v>0</v>
      </c>
      <c r="G12" s="1"/>
      <c r="H12" s="1"/>
      <c r="I12" s="1"/>
      <c r="J12" s="1"/>
      <c r="K12" s="1"/>
    </row>
    <row r="13" spans="1:11" x14ac:dyDescent="0.3">
      <c r="A13" s="1"/>
      <c r="B13" s="29"/>
      <c r="C13" s="1"/>
      <c r="D13" s="1"/>
      <c r="F13" s="1">
        <f t="shared" si="0"/>
        <v>0</v>
      </c>
      <c r="G13" s="1"/>
      <c r="H13" s="1"/>
      <c r="I13" s="1"/>
      <c r="J13" s="1"/>
      <c r="K13" s="1"/>
    </row>
    <row r="14" spans="1:11" x14ac:dyDescent="0.3">
      <c r="A14" s="1"/>
      <c r="B14" s="29"/>
      <c r="C14" s="1"/>
      <c r="D14" s="1"/>
      <c r="F14" s="1">
        <f t="shared" si="0"/>
        <v>0</v>
      </c>
      <c r="G14" s="1"/>
      <c r="H14" s="1"/>
      <c r="I14" s="1"/>
      <c r="J14" s="1"/>
      <c r="K14" s="1"/>
    </row>
    <row r="15" spans="1:11" x14ac:dyDescent="0.3">
      <c r="A15" s="1"/>
      <c r="B15" s="29"/>
      <c r="C15" s="1"/>
      <c r="D15" s="1"/>
      <c r="F15" s="1">
        <f t="shared" si="0"/>
        <v>0</v>
      </c>
      <c r="G15" s="1"/>
      <c r="H15" s="1"/>
      <c r="I15" s="1"/>
      <c r="J15" s="1"/>
      <c r="K15" s="1"/>
    </row>
    <row r="16" spans="1:11" x14ac:dyDescent="0.3">
      <c r="A16" s="1"/>
      <c r="B16" s="27"/>
      <c r="C16" s="1"/>
      <c r="D16" s="1"/>
      <c r="F16" s="1">
        <f t="shared" si="0"/>
        <v>0</v>
      </c>
      <c r="G16" s="1"/>
      <c r="H16" s="1"/>
      <c r="I16" s="1"/>
      <c r="J16" s="1"/>
      <c r="K16" s="1"/>
    </row>
    <row r="17" spans="1:11" x14ac:dyDescent="0.3">
      <c r="A17" s="1"/>
      <c r="B17" s="27"/>
      <c r="C17" s="1"/>
      <c r="D17" s="1"/>
      <c r="F17" s="1">
        <f t="shared" si="0"/>
        <v>0</v>
      </c>
      <c r="G17" s="1"/>
      <c r="H17" s="1"/>
      <c r="I17" s="1"/>
      <c r="J17" s="1"/>
      <c r="K17" s="1"/>
    </row>
    <row r="18" spans="1:11" x14ac:dyDescent="0.3">
      <c r="A18" s="1"/>
      <c r="B18" s="27"/>
      <c r="C18" s="1"/>
      <c r="D18" s="1"/>
      <c r="F18" s="1">
        <f t="shared" si="0"/>
        <v>0</v>
      </c>
      <c r="G18" s="1"/>
      <c r="H18" s="1"/>
      <c r="I18" s="1"/>
      <c r="J18" s="1"/>
      <c r="K18" s="1"/>
    </row>
    <row r="19" spans="1:11" x14ac:dyDescent="0.3">
      <c r="A19" s="1"/>
      <c r="B19" s="27"/>
      <c r="C19" s="1"/>
      <c r="D19" s="1"/>
      <c r="F19" s="1">
        <f t="shared" si="0"/>
        <v>0</v>
      </c>
      <c r="G19" s="1"/>
      <c r="H19" s="1"/>
      <c r="I19" s="1"/>
      <c r="J19" s="1"/>
      <c r="K19" s="1"/>
    </row>
    <row r="20" spans="1:11" x14ac:dyDescent="0.3">
      <c r="A20" s="1"/>
      <c r="B20" s="27"/>
      <c r="C20" s="1"/>
      <c r="D20" s="1"/>
      <c r="F20" s="1">
        <f t="shared" si="0"/>
        <v>0</v>
      </c>
      <c r="G20" s="1"/>
      <c r="H20" s="1"/>
      <c r="I20" s="1"/>
      <c r="J20" s="1"/>
      <c r="K20" s="1"/>
    </row>
    <row r="21" spans="1:11" x14ac:dyDescent="0.3">
      <c r="A21" s="1"/>
      <c r="B21" s="27"/>
      <c r="C21" s="1"/>
      <c r="D21" s="1"/>
      <c r="F21" s="1">
        <f t="shared" si="0"/>
        <v>0</v>
      </c>
      <c r="G21" s="1"/>
      <c r="H21" s="1"/>
      <c r="I21" s="1"/>
      <c r="J21" s="1"/>
      <c r="K21" s="1"/>
    </row>
    <row r="22" spans="1:11" x14ac:dyDescent="0.3">
      <c r="A22" s="1"/>
      <c r="B22" s="27"/>
      <c r="C22" s="1"/>
      <c r="D22" s="1"/>
      <c r="F22" s="1">
        <f t="shared" si="0"/>
        <v>0</v>
      </c>
      <c r="H22" s="1"/>
    </row>
    <row r="23" spans="1:11" x14ac:dyDescent="0.3">
      <c r="A23" s="1"/>
      <c r="B23" s="27"/>
      <c r="C23" s="1"/>
      <c r="D23" s="1"/>
      <c r="F23" s="1">
        <f t="shared" si="0"/>
        <v>0</v>
      </c>
      <c r="H23" s="1"/>
    </row>
    <row r="24" spans="1:11" x14ac:dyDescent="0.3">
      <c r="A24" s="1"/>
      <c r="B24" s="27"/>
      <c r="C24" s="1"/>
      <c r="D24" s="1"/>
      <c r="E24" s="26" t="s">
        <v>165</v>
      </c>
      <c r="F24" s="26" t="s">
        <v>166</v>
      </c>
      <c r="H24" s="1"/>
    </row>
    <row r="25" spans="1:11" x14ac:dyDescent="0.3">
      <c r="A25" s="1"/>
      <c r="B25" s="27"/>
      <c r="C25" s="1"/>
      <c r="D25" s="1"/>
      <c r="E25" s="1">
        <f>SUM(E2:E24)</f>
        <v>0</v>
      </c>
      <c r="F25" s="1">
        <f>SUM(F2:F24)</f>
        <v>28000</v>
      </c>
      <c r="H25" s="1"/>
    </row>
    <row r="26" spans="1:11" x14ac:dyDescent="0.3">
      <c r="A26" s="1"/>
      <c r="B26" s="27"/>
      <c r="C26" s="1"/>
      <c r="D26" s="25" t="s">
        <v>164</v>
      </c>
      <c r="E26" s="1">
        <f>'3월지출내역'!D33-'4월지출내역'!F25+'4월지출내역'!E25</f>
        <v>2657920</v>
      </c>
      <c r="F26" s="1"/>
      <c r="H26" s="1"/>
    </row>
  </sheetData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6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자치회비 예결산안</vt:lpstr>
      <vt:lpstr>3월지출내역</vt:lpstr>
      <vt:lpstr>3월 선결제금 정리</vt:lpstr>
      <vt:lpstr>4월지출내역</vt:lpstr>
      <vt:lpstr>4월 선결제금 정리</vt:lpstr>
      <vt:lpstr>5월 지출내역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DY3</dc:creator>
  <cp:lastModifiedBy>29 DY 집행위원장 장찬용</cp:lastModifiedBy>
  <cp:revision>3</cp:revision>
  <dcterms:modified xsi:type="dcterms:W3CDTF">2017-05-15T04:36:07Z</dcterms:modified>
</cp:coreProperties>
</file>