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8315" windowHeight="11655" activeTab="1"/>
  </bookViews>
  <sheets>
    <sheet name="2학기 예산안" sheetId="1" r:id="rId1"/>
    <sheet name="9월 지출내역" sheetId="4" r:id="rId2"/>
  </sheets>
  <externalReferences>
    <externalReference r:id="rId3"/>
    <externalReference r:id="rId4"/>
  </externalReferences>
  <calcPr calcId="145621"/>
</workbook>
</file>

<file path=xl/calcChain.xml><?xml version="1.0" encoding="utf-8"?>
<calcChain xmlns="http://schemas.openxmlformats.org/spreadsheetml/2006/main">
  <c r="J2" i="1" l="1"/>
  <c r="I54" i="1" l="1"/>
  <c r="I49" i="1"/>
  <c r="I55" i="1" s="1"/>
  <c r="I56" i="1" s="1"/>
  <c r="I47" i="1"/>
  <c r="I44" i="1"/>
  <c r="I43" i="1"/>
  <c r="I40" i="1"/>
  <c r="I41" i="1" s="1"/>
  <c r="I45" i="1" s="1"/>
  <c r="I35" i="1"/>
  <c r="I33" i="1"/>
  <c r="I30" i="1"/>
  <c r="I36" i="1" s="1"/>
  <c r="I37" i="1" s="1"/>
  <c r="I27" i="1"/>
  <c r="I26" i="1"/>
  <c r="I24" i="1"/>
  <c r="I21" i="1"/>
  <c r="I20" i="1"/>
  <c r="I16" i="1"/>
  <c r="I17" i="1" s="1"/>
  <c r="I12" i="1"/>
  <c r="I13" i="1" s="1"/>
  <c r="I8" i="1"/>
  <c r="H36" i="1"/>
  <c r="I22" i="1" l="1"/>
  <c r="I57" i="1" s="1"/>
  <c r="J51" i="1"/>
  <c r="H54" i="1"/>
  <c r="H55" i="1" s="1"/>
  <c r="J55" i="1" s="1"/>
  <c r="J53" i="1"/>
  <c r="J52" i="1"/>
  <c r="J50" i="1"/>
  <c r="J54" i="1" l="1"/>
  <c r="H57" i="1"/>
  <c r="E24" i="4" l="1"/>
  <c r="F24" i="4"/>
  <c r="E25" i="4" s="1"/>
  <c r="H35" i="1" l="1"/>
  <c r="H40" i="1" l="1"/>
  <c r="H41" i="1" s="1"/>
  <c r="H20" i="1"/>
  <c r="H21" i="1" s="1"/>
  <c r="H56" i="1"/>
  <c r="J56" i="1" s="1"/>
  <c r="J49" i="1"/>
  <c r="J46" i="1"/>
  <c r="H43" i="1"/>
  <c r="J43" i="1" s="1"/>
  <c r="J42" i="1"/>
  <c r="J39" i="1"/>
  <c r="J38" i="1"/>
  <c r="J35" i="1"/>
  <c r="H33" i="1"/>
  <c r="J32" i="1"/>
  <c r="H30" i="1"/>
  <c r="J29" i="1"/>
  <c r="H26" i="1"/>
  <c r="J26" i="1" s="1"/>
  <c r="J25" i="1"/>
  <c r="H24" i="1"/>
  <c r="J23" i="1"/>
  <c r="J19" i="1"/>
  <c r="J18" i="1"/>
  <c r="H16" i="1"/>
  <c r="H17" i="1" s="1"/>
  <c r="J15" i="1"/>
  <c r="H12" i="1"/>
  <c r="J11" i="1"/>
  <c r="J10" i="1"/>
  <c r="H8" i="1"/>
  <c r="J7" i="1"/>
  <c r="J6" i="1"/>
  <c r="J5" i="1"/>
  <c r="H13" i="1" l="1"/>
  <c r="H22" i="1" s="1"/>
  <c r="H44" i="1"/>
  <c r="H45" i="1" s="1"/>
  <c r="J24" i="1"/>
  <c r="H27" i="1"/>
  <c r="J27" i="1" s="1"/>
  <c r="J14" i="1"/>
  <c r="J21" i="1"/>
  <c r="J20" i="1"/>
  <c r="J33" i="1"/>
  <c r="J12" i="1"/>
  <c r="J16" i="1"/>
  <c r="J30" i="1"/>
  <c r="J47" i="1"/>
  <c r="J8" i="1"/>
  <c r="J28" i="1"/>
  <c r="J34" i="1"/>
  <c r="J48" i="1"/>
  <c r="J9" i="1"/>
  <c r="J31" i="1"/>
  <c r="J17" i="1"/>
  <c r="J45" i="1" l="1"/>
  <c r="J44" i="1"/>
  <c r="J36" i="1"/>
  <c r="H37" i="1"/>
  <c r="J41" i="1"/>
  <c r="J40" i="1"/>
  <c r="J22" i="1"/>
  <c r="J37" i="1" l="1"/>
  <c r="J57" i="1"/>
  <c r="D27" i="4" s="1"/>
  <c r="J13" i="1"/>
</calcChain>
</file>

<file path=xl/sharedStrings.xml><?xml version="1.0" encoding="utf-8"?>
<sst xmlns="http://schemas.openxmlformats.org/spreadsheetml/2006/main" count="171" uniqueCount="114">
  <si>
    <t>과목</t>
  </si>
  <si>
    <t>관</t>
  </si>
  <si>
    <t>항</t>
  </si>
  <si>
    <t>목</t>
  </si>
  <si>
    <t>세목</t>
  </si>
  <si>
    <t>예상세출</t>
  </si>
  <si>
    <t>사용금액</t>
  </si>
  <si>
    <t>남은금액</t>
  </si>
  <si>
    <t>사무비</t>
  </si>
  <si>
    <t>업무추진비</t>
  </si>
  <si>
    <t>운영비</t>
  </si>
  <si>
    <t>간담회 및 만남</t>
  </si>
  <si>
    <t>행사참석</t>
  </si>
  <si>
    <t>기타</t>
  </si>
  <si>
    <t>소계</t>
  </si>
  <si>
    <t>직책보조비</t>
  </si>
  <si>
    <t>동아리연합회장</t>
  </si>
  <si>
    <t>부동아리연합회장</t>
  </si>
  <si>
    <t>중앙집행부</t>
  </si>
  <si>
    <t>업무추진비 소계</t>
  </si>
  <si>
    <t>사무용품 구입</t>
  </si>
  <si>
    <t>운영비 소계</t>
  </si>
  <si>
    <t>홍보비</t>
  </si>
  <si>
    <t>일반홍보비</t>
  </si>
  <si>
    <t>홍보물</t>
  </si>
  <si>
    <t>홍보비 소계</t>
  </si>
  <si>
    <t>사무비 합계</t>
  </si>
  <si>
    <t>사업비</t>
  </si>
  <si>
    <t>사업운영비</t>
  </si>
  <si>
    <t>-</t>
  </si>
  <si>
    <t>사업운영비 소계</t>
  </si>
  <si>
    <t>사업지원비</t>
  </si>
  <si>
    <t>기타사업 지원</t>
  </si>
  <si>
    <t>일반사업비 소계</t>
  </si>
  <si>
    <t>사업비 합계</t>
  </si>
  <si>
    <t>지원금</t>
  </si>
  <si>
    <t>일반지원</t>
  </si>
  <si>
    <t>동아리지원</t>
  </si>
  <si>
    <t>개강선물</t>
  </si>
  <si>
    <t>일반지원 소계</t>
  </si>
  <si>
    <t>기타지원</t>
  </si>
  <si>
    <t>기타지원 소계</t>
  </si>
  <si>
    <t>지원금 합계</t>
  </si>
  <si>
    <t>예비비</t>
  </si>
  <si>
    <t>긴급의료비</t>
  </si>
  <si>
    <t>의료비</t>
  </si>
  <si>
    <t>예비비 소계</t>
  </si>
  <si>
    <t>예비비 합계</t>
  </si>
  <si>
    <t>총  계</t>
  </si>
  <si>
    <t>2017-2학기 33대 동아리연합회 자치회비 예결산안</t>
    <phoneticPr fontId="1" type="noConversion"/>
  </si>
  <si>
    <t>동연사업</t>
    <phoneticPr fontId="1" type="noConversion"/>
  </si>
  <si>
    <t>분과사업</t>
    <phoneticPr fontId="1" type="noConversion"/>
  </si>
  <si>
    <t>대동제 지원</t>
    <phoneticPr fontId="1" type="noConversion"/>
  </si>
  <si>
    <t>홈페이지 지원</t>
    <phoneticPr fontId="1" type="noConversion"/>
  </si>
  <si>
    <t>기타</t>
    <phoneticPr fontId="1" type="noConversion"/>
  </si>
  <si>
    <t>홈페이지 지원</t>
    <phoneticPr fontId="1" type="noConversion"/>
  </si>
  <si>
    <t>선결제</t>
  </si>
  <si>
    <t>날짜</t>
  </si>
  <si>
    <t>항목</t>
  </si>
  <si>
    <t>분류</t>
  </si>
  <si>
    <t>수입</t>
  </si>
  <si>
    <t>지출</t>
  </si>
  <si>
    <t>총수입</t>
  </si>
  <si>
    <t>총지출</t>
  </si>
  <si>
    <t>9월 1일</t>
    <phoneticPr fontId="1" type="noConversion"/>
  </si>
  <si>
    <t>사무비-업무추진비-직책보조비-동아리연합회장</t>
    <phoneticPr fontId="1" type="noConversion"/>
  </si>
  <si>
    <t>9월 1일</t>
    <phoneticPr fontId="1" type="noConversion"/>
  </si>
  <si>
    <t>사무비-업무추진비-직책보조비-부동아리연합회장</t>
    <phoneticPr fontId="1" type="noConversion"/>
  </si>
  <si>
    <t>9월 4일</t>
    <phoneticPr fontId="1" type="noConversion"/>
  </si>
  <si>
    <t>개강총회 선물</t>
    <phoneticPr fontId="1" type="noConversion"/>
  </si>
  <si>
    <t>지원비-일반지원-동아리지원-개강선물</t>
    <phoneticPr fontId="1" type="noConversion"/>
  </si>
  <si>
    <t>개강총회 선물</t>
    <phoneticPr fontId="1" type="noConversion"/>
  </si>
  <si>
    <t>아비꼬 오결제</t>
    <phoneticPr fontId="1" type="noConversion"/>
  </si>
  <si>
    <t>예비비-예비비-예비비</t>
    <phoneticPr fontId="1" type="noConversion"/>
  </si>
  <si>
    <t>아비꼬 오결제 환급</t>
    <phoneticPr fontId="1" type="noConversion"/>
  </si>
  <si>
    <t>9월 7일</t>
    <phoneticPr fontId="1" type="noConversion"/>
  </si>
  <si>
    <t>9월 7일</t>
    <phoneticPr fontId="1" type="noConversion"/>
  </si>
  <si>
    <t>지원비-일반지원-동아리지원-개강선물</t>
    <phoneticPr fontId="1" type="noConversion"/>
  </si>
  <si>
    <t>9월 8일</t>
    <phoneticPr fontId="1" type="noConversion"/>
  </si>
  <si>
    <t>9월 12일</t>
    <phoneticPr fontId="1" type="noConversion"/>
  </si>
  <si>
    <t>9월 13일</t>
    <phoneticPr fontId="1" type="noConversion"/>
  </si>
  <si>
    <t>9월 14일</t>
    <phoneticPr fontId="1" type="noConversion"/>
  </si>
  <si>
    <t>9월 18일</t>
    <phoneticPr fontId="1" type="noConversion"/>
  </si>
  <si>
    <t>사업비-사업지원비-대동제 지원-기타</t>
    <phoneticPr fontId="1" type="noConversion"/>
  </si>
  <si>
    <t>9월 19일</t>
    <phoneticPr fontId="1" type="noConversion"/>
  </si>
  <si>
    <t>대동제 준비 지원 교통비</t>
    <phoneticPr fontId="1" type="noConversion"/>
  </si>
  <si>
    <t>사무비-업무추진비-직책보조비-중앙집행부</t>
    <phoneticPr fontId="1" type="noConversion"/>
  </si>
  <si>
    <t>9월 19일</t>
    <phoneticPr fontId="1" type="noConversion"/>
  </si>
  <si>
    <t>2학기 자치회비 입금</t>
    <phoneticPr fontId="1" type="noConversion"/>
  </si>
  <si>
    <t>-</t>
    <phoneticPr fontId="1" type="noConversion"/>
  </si>
  <si>
    <t>-</t>
    <phoneticPr fontId="1" type="noConversion"/>
  </si>
  <si>
    <t>재등록서류 보관용 파일 구입</t>
    <phoneticPr fontId="1" type="noConversion"/>
  </si>
  <si>
    <t>사무비-운영비-사무비-사무용품 구입</t>
    <phoneticPr fontId="1" type="noConversion"/>
  </si>
  <si>
    <t>9월 21일</t>
    <phoneticPr fontId="1" type="noConversion"/>
  </si>
  <si>
    <t>득현</t>
    <phoneticPr fontId="1" type="noConversion"/>
  </si>
  <si>
    <t>9월 21일</t>
    <phoneticPr fontId="1" type="noConversion"/>
  </si>
  <si>
    <t>개강총회 선물(9/11 구입)</t>
    <phoneticPr fontId="1" type="noConversion"/>
  </si>
  <si>
    <t>개강총회 선물(9/19 구입)</t>
    <phoneticPr fontId="1" type="noConversion"/>
  </si>
  <si>
    <t>승준</t>
    <phoneticPr fontId="1" type="noConversion"/>
  </si>
  <si>
    <t>9월 잔여금액</t>
    <phoneticPr fontId="7" type="noConversion"/>
  </si>
  <si>
    <t>저번학기 이월자치회비</t>
    <phoneticPr fontId="1" type="noConversion"/>
  </si>
  <si>
    <t>대여비</t>
    <phoneticPr fontId="1" type="noConversion"/>
  </si>
  <si>
    <t>기타</t>
    <phoneticPr fontId="1" type="noConversion"/>
  </si>
  <si>
    <t>2018년 예비비</t>
    <phoneticPr fontId="1" type="noConversion"/>
  </si>
  <si>
    <t>소계</t>
    <phoneticPr fontId="1" type="noConversion"/>
  </si>
  <si>
    <t>소개책자 계약금</t>
    <phoneticPr fontId="1" type="noConversion"/>
  </si>
  <si>
    <t>OT 버스 계약금</t>
    <phoneticPr fontId="1" type="noConversion"/>
  </si>
  <si>
    <t>워크샵</t>
    <phoneticPr fontId="1" type="noConversion"/>
  </si>
  <si>
    <t>OT 준비비</t>
    <phoneticPr fontId="1" type="noConversion"/>
  </si>
  <si>
    <t>청주 수해복구 교통비 지원 (7/24 결제)</t>
    <phoneticPr fontId="1" type="noConversion"/>
  </si>
  <si>
    <t>워크샵 물품구매 택시비 지원 (8/24 결제)</t>
    <phoneticPr fontId="1" type="noConversion"/>
  </si>
  <si>
    <t>응용과학대학 환급(1학기 대동제 잔여금액)</t>
    <phoneticPr fontId="1" type="noConversion"/>
  </si>
  <si>
    <t>단풍놀이 등불 구매</t>
    <phoneticPr fontId="1" type="noConversion"/>
  </si>
  <si>
    <t>단풍놀이 간식지원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</si>
</sst>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 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41" fontId="4" fillId="0" borderId="4" xfId="1" applyFont="1" applyBorder="1" applyAlignment="1">
      <alignment horizontal="left" vertical="center"/>
    </xf>
    <xf numFmtId="41" fontId="4" fillId="0" borderId="7" xfId="1" applyFont="1" applyBorder="1" applyAlignment="1">
      <alignment horizontal="center" vertical="center"/>
    </xf>
    <xf numFmtId="41" fontId="4" fillId="0" borderId="5" xfId="1" applyFont="1" applyBorder="1" applyAlignment="1">
      <alignment horizontal="center" vertical="center"/>
    </xf>
    <xf numFmtId="41" fontId="4" fillId="0" borderId="5" xfId="1" applyFont="1" applyBorder="1">
      <alignment vertical="center"/>
    </xf>
    <xf numFmtId="41" fontId="4" fillId="0" borderId="17" xfId="1" applyFont="1" applyBorder="1">
      <alignment vertical="center"/>
    </xf>
    <xf numFmtId="41" fontId="2" fillId="0" borderId="0" xfId="1" applyFont="1" applyBorder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41" fontId="4" fillId="0" borderId="7" xfId="1" applyFont="1" applyFill="1" applyBorder="1" applyAlignment="1">
      <alignment horizontal="center" vertical="center"/>
    </xf>
    <xf numFmtId="41" fontId="5" fillId="0" borderId="6" xfId="1" applyFont="1" applyFill="1" applyBorder="1" applyAlignment="1">
      <alignment horizontal="center" vertical="center"/>
    </xf>
    <xf numFmtId="41" fontId="5" fillId="0" borderId="7" xfId="1" applyFont="1" applyFill="1" applyBorder="1" applyAlignment="1">
      <alignment horizontal="center" vertical="center"/>
    </xf>
    <xf numFmtId="41" fontId="5" fillId="0" borderId="7" xfId="1" applyNumberFormat="1" applyFont="1" applyFill="1" applyBorder="1" applyAlignment="1">
      <alignment horizontal="center" vertical="center"/>
    </xf>
    <xf numFmtId="41" fontId="6" fillId="0" borderId="18" xfId="1" applyFont="1" applyFill="1" applyBorder="1" applyAlignment="1">
      <alignment horizontal="center" vertical="center"/>
    </xf>
    <xf numFmtId="0" fontId="2" fillId="0" borderId="26" xfId="2" applyBorder="1" applyAlignment="1">
      <alignment horizontal="center" vertical="center"/>
    </xf>
    <xf numFmtId="49" fontId="2" fillId="0" borderId="26" xfId="2" applyNumberFormat="1" applyBorder="1" applyAlignment="1">
      <alignment horizontal="center" vertical="center"/>
    </xf>
    <xf numFmtId="176" fontId="2" fillId="0" borderId="26" xfId="2" applyNumberFormat="1" applyBorder="1" applyAlignment="1">
      <alignment horizontal="center" vertical="center"/>
    </xf>
    <xf numFmtId="0" fontId="2" fillId="0" borderId="26" xfId="2" applyFont="1" applyBorder="1" applyAlignment="1">
      <alignment horizontal="center" vertical="center"/>
    </xf>
    <xf numFmtId="176" fontId="2" fillId="0" borderId="26" xfId="2" applyNumberFormat="1" applyFont="1" applyBorder="1" applyAlignment="1">
      <alignment horizontal="center" vertical="center"/>
    </xf>
    <xf numFmtId="0" fontId="2" fillId="0" borderId="0" xfId="2" applyAlignment="1">
      <alignment horizontal="center" vertical="center"/>
    </xf>
    <xf numFmtId="177" fontId="2" fillId="0" borderId="26" xfId="2" applyNumberFormat="1" applyFont="1" applyBorder="1" applyAlignment="1">
      <alignment horizontal="center" vertical="center"/>
    </xf>
    <xf numFmtId="176" fontId="2" fillId="0" borderId="0" xfId="2" applyNumberFormat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41" fontId="0" fillId="0" borderId="0" xfId="0" applyNumberFormat="1">
      <alignment vertical="center"/>
    </xf>
    <xf numFmtId="41" fontId="4" fillId="0" borderId="9" xfId="1" applyFont="1" applyFill="1" applyBorder="1" applyAlignment="1">
      <alignment horizontal="center" vertical="center"/>
    </xf>
    <xf numFmtId="41" fontId="4" fillId="0" borderId="11" xfId="1" applyFont="1" applyFill="1" applyBorder="1" applyAlignment="1">
      <alignment horizontal="center" vertical="center"/>
    </xf>
    <xf numFmtId="41" fontId="4" fillId="0" borderId="13" xfId="1" applyFont="1" applyFill="1" applyBorder="1" applyAlignment="1">
      <alignment horizontal="center" vertical="center"/>
    </xf>
    <xf numFmtId="41" fontId="4" fillId="0" borderId="8" xfId="1" applyFont="1" applyFill="1" applyBorder="1" applyAlignment="1">
      <alignment horizontal="center" vertical="center"/>
    </xf>
    <xf numFmtId="41" fontId="4" fillId="0" borderId="10" xfId="1" applyFont="1" applyFill="1" applyBorder="1" applyAlignment="1">
      <alignment horizontal="center" vertical="center"/>
    </xf>
    <xf numFmtId="41" fontId="4" fillId="0" borderId="12" xfId="1" applyFont="1" applyFill="1" applyBorder="1" applyAlignment="1">
      <alignment horizontal="center" vertical="center"/>
    </xf>
    <xf numFmtId="41" fontId="5" fillId="0" borderId="14" xfId="1" applyFont="1" applyFill="1" applyBorder="1" applyAlignment="1">
      <alignment horizontal="center" vertical="center"/>
    </xf>
    <xf numFmtId="41" fontId="5" fillId="0" borderId="15" xfId="1" applyFont="1" applyFill="1" applyBorder="1" applyAlignment="1">
      <alignment horizontal="center" vertical="center"/>
    </xf>
    <xf numFmtId="41" fontId="5" fillId="0" borderId="16" xfId="1" applyFont="1" applyFill="1" applyBorder="1" applyAlignment="1">
      <alignment horizontal="center" vertical="center"/>
    </xf>
    <xf numFmtId="41" fontId="4" fillId="0" borderId="22" xfId="1" applyFont="1" applyFill="1" applyBorder="1" applyAlignment="1">
      <alignment horizontal="center" vertical="center"/>
    </xf>
    <xf numFmtId="41" fontId="4" fillId="0" borderId="23" xfId="1" applyFont="1" applyFill="1" applyBorder="1" applyAlignment="1">
      <alignment horizontal="center" vertical="center"/>
    </xf>
    <xf numFmtId="41" fontId="3" fillId="0" borderId="1" xfId="1" applyFont="1" applyBorder="1" applyAlignment="1">
      <alignment horizontal="center" vertical="center"/>
    </xf>
    <xf numFmtId="41" fontId="4" fillId="0" borderId="2" xfId="1" applyFont="1" applyBorder="1" applyAlignment="1">
      <alignment horizontal="center" vertical="center"/>
    </xf>
    <xf numFmtId="41" fontId="4" fillId="0" borderId="3" xfId="1" applyFont="1" applyBorder="1" applyAlignment="1">
      <alignment horizontal="center" vertical="center"/>
    </xf>
    <xf numFmtId="41" fontId="4" fillId="0" borderId="5" xfId="1" applyFont="1" applyFill="1" applyBorder="1" applyAlignment="1">
      <alignment horizontal="center" vertical="center"/>
    </xf>
    <xf numFmtId="41" fontId="4" fillId="0" borderId="6" xfId="1" applyFont="1" applyFill="1" applyBorder="1" applyAlignment="1">
      <alignment horizontal="center" vertical="center"/>
    </xf>
    <xf numFmtId="41" fontId="4" fillId="0" borderId="24" xfId="1" applyFont="1" applyBorder="1" applyAlignment="1">
      <alignment horizontal="center" vertical="center"/>
    </xf>
    <xf numFmtId="41" fontId="4" fillId="0" borderId="25" xfId="1" applyFont="1" applyBorder="1" applyAlignment="1">
      <alignment horizontal="center" vertical="center"/>
    </xf>
    <xf numFmtId="41" fontId="6" fillId="0" borderId="19" xfId="1" applyFont="1" applyFill="1" applyBorder="1" applyAlignment="1">
      <alignment horizontal="center" vertical="center"/>
    </xf>
    <xf numFmtId="41" fontId="6" fillId="0" borderId="20" xfId="1" applyFont="1" applyFill="1" applyBorder="1" applyAlignment="1">
      <alignment horizontal="center" vertical="center"/>
    </xf>
    <xf numFmtId="41" fontId="6" fillId="0" borderId="21" xfId="1" applyFont="1" applyFill="1" applyBorder="1" applyAlignment="1">
      <alignment horizontal="center" vertical="center"/>
    </xf>
    <xf numFmtId="41" fontId="2" fillId="0" borderId="0" xfId="2" applyNumberFormat="1" applyAlignment="1">
      <alignment horizontal="center" vertical="center"/>
    </xf>
  </cellXfs>
  <cellStyles count="3">
    <cellStyle name="쉼표 [0] 2" xfId="1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7.%20&#50696;&#49328;/2017&#45380;%20&#46041;&#50500;&#47532;&#50672;&#54633;&#54924;%20&#51088;&#52824;&#54924;&#48708;%20&#44208;&#49328;&#50504;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&#45380;%20&#46041;&#50500;&#47532;&#50672;&#54633;&#54924;%20&#51088;&#52824;&#54924;&#48708;%20&#44208;&#49328;&#505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치회비 예결산안"/>
      <sheetName val="3월지출내역"/>
      <sheetName val="3월 선결제금 정리"/>
      <sheetName val="4월지출내역"/>
      <sheetName val="4월 선결제금 정리"/>
      <sheetName val="5월 지출내역"/>
      <sheetName val="5월 선결제금 정리"/>
      <sheetName val="6-7월 지출내역"/>
    </sheetNames>
    <sheetDataSet>
      <sheetData sheetId="0" refreshError="1"/>
      <sheetData sheetId="1">
        <row r="33">
          <cell r="D33">
            <v>2958460</v>
          </cell>
        </row>
      </sheetData>
      <sheetData sheetId="2" refreshError="1"/>
      <sheetData sheetId="3">
        <row r="25">
          <cell r="E25">
            <v>0</v>
          </cell>
          <cell r="F25">
            <v>300540</v>
          </cell>
        </row>
      </sheetData>
      <sheetData sheetId="4" refreshError="1"/>
      <sheetData sheetId="5">
        <row r="19">
          <cell r="E19">
            <v>200000</v>
          </cell>
          <cell r="F19">
            <v>645380</v>
          </cell>
        </row>
      </sheetData>
      <sheetData sheetId="6" refreshError="1"/>
      <sheetData sheetId="7">
        <row r="14">
          <cell r="E14">
            <v>146728</v>
          </cell>
          <cell r="F14">
            <v>999900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치회비 예결산안"/>
      <sheetName val="3월지출내역"/>
      <sheetName val="3월 선결제금 정리"/>
      <sheetName val="4월지출내역"/>
      <sheetName val="4월 선결제금 정리"/>
      <sheetName val="5월 지출내역"/>
      <sheetName val="5월 선결제금 정리"/>
      <sheetName val="6-7월 지출내역"/>
    </sheetNames>
    <sheetDataSet>
      <sheetData sheetId="0">
        <row r="86">
          <cell r="J86">
            <v>1359368</v>
          </cell>
        </row>
      </sheetData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58"/>
  <sheetViews>
    <sheetView topLeftCell="A31" workbookViewId="0">
      <selection activeCell="J3" sqref="J3"/>
    </sheetView>
  </sheetViews>
  <sheetFormatPr defaultRowHeight="16.5" x14ac:dyDescent="0.3"/>
  <cols>
    <col min="6" max="6" width="11.625" bestFit="1" customWidth="1"/>
    <col min="7" max="7" width="14.875" bestFit="1" customWidth="1"/>
    <col min="8" max="8" width="12.375" bestFit="1" customWidth="1"/>
    <col min="13" max="13" width="10.875" bestFit="1" customWidth="1"/>
  </cols>
  <sheetData>
    <row r="1" spans="1:13" ht="21" thickBot="1" x14ac:dyDescent="0.35">
      <c r="A1" s="34" t="s">
        <v>49</v>
      </c>
      <c r="B1" s="34"/>
      <c r="C1" s="34"/>
      <c r="D1" s="34"/>
      <c r="E1" s="34"/>
      <c r="F1" s="34"/>
      <c r="G1" s="34"/>
      <c r="H1" s="34"/>
      <c r="I1" s="34"/>
      <c r="J1" s="34"/>
    </row>
    <row r="2" spans="1:13" ht="17.25" thickBot="1" x14ac:dyDescent="0.35">
      <c r="A2" s="6"/>
      <c r="B2" s="6"/>
      <c r="C2" s="6"/>
      <c r="D2" s="6"/>
      <c r="E2" s="6"/>
      <c r="F2" s="6"/>
      <c r="G2" s="6"/>
      <c r="H2" s="39" t="s">
        <v>100</v>
      </c>
      <c r="I2" s="40"/>
      <c r="J2" s="1">
        <f>'[2]자치회비 예결산안'!$J$86</f>
        <v>1359368</v>
      </c>
    </row>
    <row r="3" spans="1:13" x14ac:dyDescent="0.3">
      <c r="A3" s="35" t="s">
        <v>0</v>
      </c>
      <c r="B3" s="36"/>
      <c r="C3" s="36"/>
      <c r="D3" s="36"/>
      <c r="E3" s="36"/>
      <c r="F3" s="36"/>
      <c r="G3" s="36"/>
    </row>
    <row r="4" spans="1:13" x14ac:dyDescent="0.3">
      <c r="A4" s="37" t="s">
        <v>1</v>
      </c>
      <c r="B4" s="38"/>
      <c r="C4" s="38" t="s">
        <v>2</v>
      </c>
      <c r="D4" s="38"/>
      <c r="E4" s="38" t="s">
        <v>3</v>
      </c>
      <c r="F4" s="38"/>
      <c r="G4" s="7" t="s">
        <v>4</v>
      </c>
      <c r="H4" s="8" t="s">
        <v>5</v>
      </c>
      <c r="I4" s="3" t="s">
        <v>6</v>
      </c>
      <c r="J4" s="2" t="s">
        <v>7</v>
      </c>
    </row>
    <row r="5" spans="1:13" x14ac:dyDescent="0.3">
      <c r="A5" s="26">
        <v>1</v>
      </c>
      <c r="B5" s="23" t="s">
        <v>8</v>
      </c>
      <c r="C5" s="23">
        <v>1</v>
      </c>
      <c r="D5" s="23" t="s">
        <v>9</v>
      </c>
      <c r="E5" s="23">
        <v>1</v>
      </c>
      <c r="F5" s="23" t="s">
        <v>10</v>
      </c>
      <c r="G5" s="7" t="s">
        <v>11</v>
      </c>
      <c r="H5" s="8">
        <v>100000</v>
      </c>
      <c r="I5" s="4"/>
      <c r="J5" s="2">
        <f t="shared" ref="J5:J40" si="0">H5-I5</f>
        <v>100000</v>
      </c>
    </row>
    <row r="6" spans="1:13" x14ac:dyDescent="0.3">
      <c r="A6" s="27"/>
      <c r="B6" s="24"/>
      <c r="C6" s="24"/>
      <c r="D6" s="24"/>
      <c r="E6" s="24"/>
      <c r="F6" s="24"/>
      <c r="G6" s="7" t="s">
        <v>12</v>
      </c>
      <c r="H6" s="8">
        <v>100000</v>
      </c>
      <c r="I6" s="4"/>
      <c r="J6" s="2">
        <f t="shared" si="0"/>
        <v>100000</v>
      </c>
    </row>
    <row r="7" spans="1:13" x14ac:dyDescent="0.3">
      <c r="A7" s="27"/>
      <c r="B7" s="24"/>
      <c r="C7" s="24"/>
      <c r="D7" s="24"/>
      <c r="E7" s="24"/>
      <c r="F7" s="24"/>
      <c r="G7" s="7" t="s">
        <v>13</v>
      </c>
      <c r="H7" s="8">
        <v>50000</v>
      </c>
      <c r="I7" s="4"/>
      <c r="J7" s="2">
        <f t="shared" si="0"/>
        <v>50000</v>
      </c>
    </row>
    <row r="8" spans="1:13" x14ac:dyDescent="0.3">
      <c r="A8" s="27"/>
      <c r="B8" s="24"/>
      <c r="C8" s="24"/>
      <c r="D8" s="24"/>
      <c r="E8" s="25"/>
      <c r="F8" s="25"/>
      <c r="G8" s="9" t="s">
        <v>14</v>
      </c>
      <c r="H8" s="10">
        <f>SUM(H5:H7)</f>
        <v>250000</v>
      </c>
      <c r="I8" s="4">
        <f>I5+I6+I7</f>
        <v>0</v>
      </c>
      <c r="J8" s="2">
        <f t="shared" si="0"/>
        <v>250000</v>
      </c>
    </row>
    <row r="9" spans="1:13" x14ac:dyDescent="0.3">
      <c r="A9" s="27"/>
      <c r="B9" s="24"/>
      <c r="C9" s="24"/>
      <c r="D9" s="24"/>
      <c r="E9" s="23">
        <v>2</v>
      </c>
      <c r="F9" s="23" t="s">
        <v>15</v>
      </c>
      <c r="G9" s="7" t="s">
        <v>16</v>
      </c>
      <c r="H9" s="8">
        <v>100000</v>
      </c>
      <c r="I9" s="4">
        <v>6100</v>
      </c>
      <c r="J9" s="2">
        <f t="shared" si="0"/>
        <v>93900</v>
      </c>
      <c r="M9" s="22"/>
    </row>
    <row r="10" spans="1:13" x14ac:dyDescent="0.3">
      <c r="A10" s="27"/>
      <c r="B10" s="24"/>
      <c r="C10" s="24"/>
      <c r="D10" s="24"/>
      <c r="E10" s="24"/>
      <c r="F10" s="24"/>
      <c r="G10" s="7" t="s">
        <v>17</v>
      </c>
      <c r="H10" s="8">
        <v>100000</v>
      </c>
      <c r="I10" s="4">
        <v>15880</v>
      </c>
      <c r="J10" s="2">
        <f t="shared" si="0"/>
        <v>84120</v>
      </c>
    </row>
    <row r="11" spans="1:13" x14ac:dyDescent="0.3">
      <c r="A11" s="27"/>
      <c r="B11" s="24"/>
      <c r="C11" s="24"/>
      <c r="D11" s="24"/>
      <c r="E11" s="24"/>
      <c r="F11" s="24"/>
      <c r="G11" s="7" t="s">
        <v>18</v>
      </c>
      <c r="H11" s="8">
        <v>100000</v>
      </c>
      <c r="I11" s="4">
        <v>8400</v>
      </c>
      <c r="J11" s="2">
        <f t="shared" si="0"/>
        <v>91600</v>
      </c>
    </row>
    <row r="12" spans="1:13" x14ac:dyDescent="0.3">
      <c r="A12" s="27"/>
      <c r="B12" s="24"/>
      <c r="C12" s="24"/>
      <c r="D12" s="24"/>
      <c r="E12" s="25"/>
      <c r="F12" s="25"/>
      <c r="G12" s="9" t="s">
        <v>14</v>
      </c>
      <c r="H12" s="10">
        <f>SUM(H9:H11)</f>
        <v>300000</v>
      </c>
      <c r="I12" s="4">
        <f>I9+I10+I11</f>
        <v>30380</v>
      </c>
      <c r="J12" s="2">
        <f t="shared" si="0"/>
        <v>269620</v>
      </c>
    </row>
    <row r="13" spans="1:13" x14ac:dyDescent="0.3">
      <c r="A13" s="27"/>
      <c r="B13" s="24"/>
      <c r="C13" s="25"/>
      <c r="D13" s="25"/>
      <c r="E13" s="29" t="s">
        <v>19</v>
      </c>
      <c r="F13" s="30"/>
      <c r="G13" s="31"/>
      <c r="H13" s="10">
        <f>H8+H12</f>
        <v>550000</v>
      </c>
      <c r="I13" s="4">
        <f>I8+I12</f>
        <v>30380</v>
      </c>
      <c r="J13" s="2">
        <f t="shared" si="0"/>
        <v>519620</v>
      </c>
    </row>
    <row r="14" spans="1:13" x14ac:dyDescent="0.3">
      <c r="A14" s="27"/>
      <c r="B14" s="24"/>
      <c r="C14" s="23">
        <v>2</v>
      </c>
      <c r="D14" s="23" t="s">
        <v>10</v>
      </c>
      <c r="E14" s="23">
        <v>3</v>
      </c>
      <c r="F14" s="23" t="s">
        <v>8</v>
      </c>
      <c r="G14" s="7" t="s">
        <v>20</v>
      </c>
      <c r="H14" s="8">
        <v>200000</v>
      </c>
      <c r="I14" s="4">
        <v>23100</v>
      </c>
      <c r="J14" s="2">
        <f t="shared" si="0"/>
        <v>176900</v>
      </c>
    </row>
    <row r="15" spans="1:13" x14ac:dyDescent="0.3">
      <c r="A15" s="27"/>
      <c r="B15" s="24"/>
      <c r="C15" s="24"/>
      <c r="D15" s="24"/>
      <c r="E15" s="24"/>
      <c r="F15" s="24"/>
      <c r="G15" s="7" t="s">
        <v>13</v>
      </c>
      <c r="H15" s="8">
        <v>100000</v>
      </c>
      <c r="I15" s="4"/>
      <c r="J15" s="2">
        <f t="shared" si="0"/>
        <v>100000</v>
      </c>
    </row>
    <row r="16" spans="1:13" x14ac:dyDescent="0.3">
      <c r="A16" s="27"/>
      <c r="B16" s="24"/>
      <c r="C16" s="24"/>
      <c r="D16" s="24"/>
      <c r="E16" s="25"/>
      <c r="F16" s="25"/>
      <c r="G16" s="9" t="s">
        <v>14</v>
      </c>
      <c r="H16" s="10">
        <f>SUM(H14:H15)</f>
        <v>300000</v>
      </c>
      <c r="I16" s="4">
        <f>I14+I15</f>
        <v>23100</v>
      </c>
      <c r="J16" s="2">
        <f t="shared" si="0"/>
        <v>276900</v>
      </c>
    </row>
    <row r="17" spans="1:10" x14ac:dyDescent="0.3">
      <c r="A17" s="27"/>
      <c r="B17" s="24"/>
      <c r="C17" s="25"/>
      <c r="D17" s="25"/>
      <c r="E17" s="29" t="s">
        <v>21</v>
      </c>
      <c r="F17" s="30"/>
      <c r="G17" s="31"/>
      <c r="H17" s="10">
        <f>H16</f>
        <v>300000</v>
      </c>
      <c r="I17" s="4">
        <f>I16</f>
        <v>23100</v>
      </c>
      <c r="J17" s="2">
        <f t="shared" si="0"/>
        <v>276900</v>
      </c>
    </row>
    <row r="18" spans="1:10" x14ac:dyDescent="0.3">
      <c r="A18" s="27"/>
      <c r="B18" s="24"/>
      <c r="C18" s="23">
        <v>3</v>
      </c>
      <c r="D18" s="23" t="s">
        <v>22</v>
      </c>
      <c r="E18" s="23">
        <v>4</v>
      </c>
      <c r="F18" s="23" t="s">
        <v>23</v>
      </c>
      <c r="G18" s="7" t="s">
        <v>24</v>
      </c>
      <c r="H18" s="8">
        <v>50000</v>
      </c>
      <c r="I18" s="4"/>
      <c r="J18" s="2">
        <f t="shared" si="0"/>
        <v>50000</v>
      </c>
    </row>
    <row r="19" spans="1:10" x14ac:dyDescent="0.3">
      <c r="A19" s="27"/>
      <c r="B19" s="24"/>
      <c r="C19" s="24"/>
      <c r="D19" s="24"/>
      <c r="E19" s="24"/>
      <c r="F19" s="24"/>
      <c r="G19" s="7" t="s">
        <v>13</v>
      </c>
      <c r="H19" s="8">
        <v>50000</v>
      </c>
      <c r="I19" s="4"/>
      <c r="J19" s="2">
        <f t="shared" si="0"/>
        <v>50000</v>
      </c>
    </row>
    <row r="20" spans="1:10" x14ac:dyDescent="0.3">
      <c r="A20" s="27"/>
      <c r="B20" s="24"/>
      <c r="C20" s="24"/>
      <c r="D20" s="24"/>
      <c r="E20" s="25"/>
      <c r="F20" s="25"/>
      <c r="G20" s="9" t="s">
        <v>14</v>
      </c>
      <c r="H20" s="10">
        <f>H18+H19</f>
        <v>100000</v>
      </c>
      <c r="I20" s="4">
        <f>I18+I19</f>
        <v>0</v>
      </c>
      <c r="J20" s="2">
        <f t="shared" si="0"/>
        <v>100000</v>
      </c>
    </row>
    <row r="21" spans="1:10" x14ac:dyDescent="0.3">
      <c r="A21" s="27"/>
      <c r="B21" s="24"/>
      <c r="C21" s="25"/>
      <c r="D21" s="25"/>
      <c r="E21" s="29" t="s">
        <v>25</v>
      </c>
      <c r="F21" s="30"/>
      <c r="G21" s="31"/>
      <c r="H21" s="10">
        <f>H20</f>
        <v>100000</v>
      </c>
      <c r="I21" s="4">
        <f>I20</f>
        <v>0</v>
      </c>
      <c r="J21" s="2">
        <f t="shared" si="0"/>
        <v>100000</v>
      </c>
    </row>
    <row r="22" spans="1:10" x14ac:dyDescent="0.3">
      <c r="A22" s="28"/>
      <c r="B22" s="25"/>
      <c r="C22" s="29" t="s">
        <v>26</v>
      </c>
      <c r="D22" s="30"/>
      <c r="E22" s="30"/>
      <c r="F22" s="30"/>
      <c r="G22" s="31"/>
      <c r="H22" s="10">
        <f>H13+H17+H21</f>
        <v>950000</v>
      </c>
      <c r="I22" s="4">
        <f>I13+I17+I21</f>
        <v>53480</v>
      </c>
      <c r="J22" s="2">
        <f t="shared" si="0"/>
        <v>896520</v>
      </c>
    </row>
    <row r="23" spans="1:10" x14ac:dyDescent="0.3">
      <c r="A23" s="26">
        <v>2</v>
      </c>
      <c r="B23" s="23" t="s">
        <v>27</v>
      </c>
      <c r="C23" s="23">
        <v>4</v>
      </c>
      <c r="D23" s="23" t="s">
        <v>28</v>
      </c>
      <c r="E23" s="23">
        <v>5</v>
      </c>
      <c r="F23" s="23" t="s">
        <v>50</v>
      </c>
      <c r="G23" s="7" t="s">
        <v>29</v>
      </c>
      <c r="H23" s="8">
        <v>50000</v>
      </c>
      <c r="I23" s="4"/>
      <c r="J23" s="2">
        <f t="shared" si="0"/>
        <v>50000</v>
      </c>
    </row>
    <row r="24" spans="1:10" x14ac:dyDescent="0.3">
      <c r="A24" s="27"/>
      <c r="B24" s="24"/>
      <c r="C24" s="24"/>
      <c r="D24" s="24"/>
      <c r="E24" s="32"/>
      <c r="F24" s="25"/>
      <c r="G24" s="9" t="s">
        <v>14</v>
      </c>
      <c r="H24" s="10">
        <f>H23</f>
        <v>50000</v>
      </c>
      <c r="I24" s="4">
        <f>I23</f>
        <v>0</v>
      </c>
      <c r="J24" s="2">
        <f t="shared" si="0"/>
        <v>50000</v>
      </c>
    </row>
    <row r="25" spans="1:10" x14ac:dyDescent="0.3">
      <c r="A25" s="27"/>
      <c r="B25" s="24"/>
      <c r="C25" s="24"/>
      <c r="D25" s="24"/>
      <c r="E25" s="33">
        <v>6</v>
      </c>
      <c r="F25" s="23" t="s">
        <v>51</v>
      </c>
      <c r="G25" s="7" t="s">
        <v>29</v>
      </c>
      <c r="H25" s="8">
        <v>50000</v>
      </c>
      <c r="I25" s="4"/>
      <c r="J25" s="2">
        <f t="shared" si="0"/>
        <v>50000</v>
      </c>
    </row>
    <row r="26" spans="1:10" x14ac:dyDescent="0.3">
      <c r="A26" s="27"/>
      <c r="B26" s="24"/>
      <c r="C26" s="24"/>
      <c r="D26" s="24"/>
      <c r="E26" s="25"/>
      <c r="F26" s="25"/>
      <c r="G26" s="9" t="s">
        <v>14</v>
      </c>
      <c r="H26" s="10">
        <f>H25</f>
        <v>50000</v>
      </c>
      <c r="I26" s="4">
        <f>I25</f>
        <v>0</v>
      </c>
      <c r="J26" s="2">
        <f t="shared" si="0"/>
        <v>50000</v>
      </c>
    </row>
    <row r="27" spans="1:10" x14ac:dyDescent="0.3">
      <c r="A27" s="27"/>
      <c r="B27" s="24"/>
      <c r="C27" s="25"/>
      <c r="D27" s="25"/>
      <c r="E27" s="29" t="s">
        <v>30</v>
      </c>
      <c r="F27" s="30"/>
      <c r="G27" s="31"/>
      <c r="H27" s="10">
        <f>H24+H26</f>
        <v>100000</v>
      </c>
      <c r="I27" s="4">
        <f>I24+I26</f>
        <v>0</v>
      </c>
      <c r="J27" s="2">
        <f t="shared" si="0"/>
        <v>100000</v>
      </c>
    </row>
    <row r="28" spans="1:10" x14ac:dyDescent="0.3">
      <c r="A28" s="27"/>
      <c r="B28" s="24"/>
      <c r="C28" s="23">
        <v>5</v>
      </c>
      <c r="D28" s="23" t="s">
        <v>31</v>
      </c>
      <c r="E28" s="23">
        <v>7</v>
      </c>
      <c r="F28" s="23" t="s">
        <v>52</v>
      </c>
      <c r="G28" s="7" t="s">
        <v>101</v>
      </c>
      <c r="H28" s="8">
        <v>150000</v>
      </c>
      <c r="I28" s="4"/>
      <c r="J28" s="2">
        <f t="shared" si="0"/>
        <v>150000</v>
      </c>
    </row>
    <row r="29" spans="1:10" x14ac:dyDescent="0.3">
      <c r="A29" s="27"/>
      <c r="B29" s="24"/>
      <c r="C29" s="24"/>
      <c r="D29" s="24"/>
      <c r="E29" s="24"/>
      <c r="F29" s="24"/>
      <c r="G29" s="7" t="s">
        <v>102</v>
      </c>
      <c r="H29" s="8">
        <v>100000</v>
      </c>
      <c r="I29" s="4">
        <v>77900</v>
      </c>
      <c r="J29" s="2">
        <f t="shared" si="0"/>
        <v>22100</v>
      </c>
    </row>
    <row r="30" spans="1:10" x14ac:dyDescent="0.3">
      <c r="A30" s="27"/>
      <c r="B30" s="24"/>
      <c r="C30" s="24"/>
      <c r="D30" s="24"/>
      <c r="E30" s="25"/>
      <c r="F30" s="25"/>
      <c r="G30" s="9" t="s">
        <v>14</v>
      </c>
      <c r="H30" s="10">
        <f>H28+H29</f>
        <v>250000</v>
      </c>
      <c r="I30" s="4">
        <f>I28+I29</f>
        <v>77900</v>
      </c>
      <c r="J30" s="2">
        <f t="shared" si="0"/>
        <v>172100</v>
      </c>
    </row>
    <row r="31" spans="1:10" x14ac:dyDescent="0.3">
      <c r="A31" s="27"/>
      <c r="B31" s="24"/>
      <c r="C31" s="24"/>
      <c r="D31" s="24"/>
      <c r="E31" s="23">
        <v>8</v>
      </c>
      <c r="F31" s="23" t="s">
        <v>53</v>
      </c>
      <c r="G31" s="7" t="s">
        <v>55</v>
      </c>
      <c r="H31" s="8">
        <v>600000</v>
      </c>
      <c r="I31" s="4"/>
      <c r="J31" s="2">
        <f t="shared" si="0"/>
        <v>600000</v>
      </c>
    </row>
    <row r="32" spans="1:10" x14ac:dyDescent="0.3">
      <c r="A32" s="27"/>
      <c r="B32" s="24"/>
      <c r="C32" s="24"/>
      <c r="D32" s="24"/>
      <c r="E32" s="24"/>
      <c r="F32" s="24"/>
      <c r="G32" s="7" t="s">
        <v>54</v>
      </c>
      <c r="H32" s="8">
        <v>100000</v>
      </c>
      <c r="I32" s="4"/>
      <c r="J32" s="2">
        <f t="shared" si="0"/>
        <v>100000</v>
      </c>
    </row>
    <row r="33" spans="1:10" x14ac:dyDescent="0.3">
      <c r="A33" s="27"/>
      <c r="B33" s="24"/>
      <c r="C33" s="24"/>
      <c r="D33" s="24"/>
      <c r="E33" s="25"/>
      <c r="F33" s="25"/>
      <c r="G33" s="9" t="s">
        <v>14</v>
      </c>
      <c r="H33" s="10">
        <f>H31+H32</f>
        <v>700000</v>
      </c>
      <c r="I33" s="4">
        <f>I31+I32</f>
        <v>0</v>
      </c>
      <c r="J33" s="2">
        <f t="shared" si="0"/>
        <v>700000</v>
      </c>
    </row>
    <row r="34" spans="1:10" x14ac:dyDescent="0.3">
      <c r="A34" s="27"/>
      <c r="B34" s="24"/>
      <c r="C34" s="24"/>
      <c r="D34" s="24"/>
      <c r="E34" s="23">
        <v>9</v>
      </c>
      <c r="F34" s="23" t="s">
        <v>32</v>
      </c>
      <c r="G34" s="7" t="s">
        <v>29</v>
      </c>
      <c r="H34" s="8">
        <v>400000</v>
      </c>
      <c r="I34" s="4"/>
      <c r="J34" s="2">
        <f t="shared" si="0"/>
        <v>400000</v>
      </c>
    </row>
    <row r="35" spans="1:10" x14ac:dyDescent="0.3">
      <c r="A35" s="27"/>
      <c r="B35" s="24"/>
      <c r="C35" s="24"/>
      <c r="D35" s="24"/>
      <c r="E35" s="25"/>
      <c r="F35" s="25"/>
      <c r="G35" s="9" t="s">
        <v>14</v>
      </c>
      <c r="H35" s="10">
        <f>H34</f>
        <v>400000</v>
      </c>
      <c r="I35" s="4">
        <f>I34</f>
        <v>0</v>
      </c>
      <c r="J35" s="2">
        <f t="shared" si="0"/>
        <v>400000</v>
      </c>
    </row>
    <row r="36" spans="1:10" x14ac:dyDescent="0.3">
      <c r="A36" s="27"/>
      <c r="B36" s="24"/>
      <c r="C36" s="25"/>
      <c r="D36" s="25"/>
      <c r="E36" s="29" t="s">
        <v>33</v>
      </c>
      <c r="F36" s="30"/>
      <c r="G36" s="31"/>
      <c r="H36" s="11">
        <f>H30+H33+H35</f>
        <v>1350000</v>
      </c>
      <c r="I36" s="4">
        <f>I33+I35+I30</f>
        <v>77900</v>
      </c>
      <c r="J36" s="2">
        <f t="shared" si="0"/>
        <v>1272100</v>
      </c>
    </row>
    <row r="37" spans="1:10" x14ac:dyDescent="0.3">
      <c r="A37" s="28"/>
      <c r="B37" s="25"/>
      <c r="C37" s="29" t="s">
        <v>34</v>
      </c>
      <c r="D37" s="30"/>
      <c r="E37" s="30"/>
      <c r="F37" s="30"/>
      <c r="G37" s="31"/>
      <c r="H37" s="10">
        <f>H27+H36</f>
        <v>1450000</v>
      </c>
      <c r="I37" s="4">
        <f>I27+I36</f>
        <v>77900</v>
      </c>
      <c r="J37" s="2">
        <f t="shared" si="0"/>
        <v>1372100</v>
      </c>
    </row>
    <row r="38" spans="1:10" x14ac:dyDescent="0.3">
      <c r="A38" s="26">
        <v>3</v>
      </c>
      <c r="B38" s="23" t="s">
        <v>35</v>
      </c>
      <c r="C38" s="23">
        <v>6</v>
      </c>
      <c r="D38" s="23" t="s">
        <v>36</v>
      </c>
      <c r="E38" s="23">
        <v>10</v>
      </c>
      <c r="F38" s="23" t="s">
        <v>37</v>
      </c>
      <c r="G38" s="7" t="s">
        <v>38</v>
      </c>
      <c r="H38" s="8">
        <v>350000</v>
      </c>
      <c r="I38" s="4">
        <v>384590</v>
      </c>
      <c r="J38" s="2">
        <f t="shared" si="0"/>
        <v>-34590</v>
      </c>
    </row>
    <row r="39" spans="1:10" x14ac:dyDescent="0.3">
      <c r="A39" s="27"/>
      <c r="B39" s="24"/>
      <c r="C39" s="24"/>
      <c r="D39" s="24"/>
      <c r="E39" s="24"/>
      <c r="F39" s="24"/>
      <c r="G39" s="7" t="s">
        <v>13</v>
      </c>
      <c r="H39" s="8">
        <v>50000</v>
      </c>
      <c r="I39" s="4"/>
      <c r="J39" s="2">
        <f t="shared" si="0"/>
        <v>50000</v>
      </c>
    </row>
    <row r="40" spans="1:10" x14ac:dyDescent="0.3">
      <c r="A40" s="27"/>
      <c r="B40" s="24"/>
      <c r="C40" s="24"/>
      <c r="D40" s="24"/>
      <c r="E40" s="25"/>
      <c r="F40" s="25"/>
      <c r="G40" s="9" t="s">
        <v>14</v>
      </c>
      <c r="H40" s="10">
        <f>H38+H39</f>
        <v>400000</v>
      </c>
      <c r="I40" s="4">
        <f>I38+I39</f>
        <v>384590</v>
      </c>
      <c r="J40" s="2">
        <f t="shared" si="0"/>
        <v>15410</v>
      </c>
    </row>
    <row r="41" spans="1:10" x14ac:dyDescent="0.3">
      <c r="A41" s="27"/>
      <c r="B41" s="24"/>
      <c r="C41" s="25"/>
      <c r="D41" s="25"/>
      <c r="E41" s="29" t="s">
        <v>39</v>
      </c>
      <c r="F41" s="30"/>
      <c r="G41" s="31"/>
      <c r="H41" s="10">
        <f>H40</f>
        <v>400000</v>
      </c>
      <c r="I41" s="4">
        <f>I40</f>
        <v>384590</v>
      </c>
      <c r="J41" s="2">
        <f t="shared" ref="J41:J53" si="1">H41-I41</f>
        <v>15410</v>
      </c>
    </row>
    <row r="42" spans="1:10" x14ac:dyDescent="0.3">
      <c r="A42" s="27"/>
      <c r="B42" s="24"/>
      <c r="C42" s="23">
        <v>7</v>
      </c>
      <c r="D42" s="23" t="s">
        <v>40</v>
      </c>
      <c r="E42" s="23">
        <v>11</v>
      </c>
      <c r="F42" s="23" t="s">
        <v>40</v>
      </c>
      <c r="G42" s="7" t="s">
        <v>29</v>
      </c>
      <c r="H42" s="8">
        <v>50000</v>
      </c>
      <c r="I42" s="4"/>
      <c r="J42" s="2">
        <f t="shared" si="1"/>
        <v>50000</v>
      </c>
    </row>
    <row r="43" spans="1:10" x14ac:dyDescent="0.3">
      <c r="A43" s="27"/>
      <c r="B43" s="24"/>
      <c r="C43" s="24"/>
      <c r="D43" s="24"/>
      <c r="E43" s="25"/>
      <c r="F43" s="25"/>
      <c r="G43" s="9" t="s">
        <v>14</v>
      </c>
      <c r="H43" s="10">
        <f>H42</f>
        <v>50000</v>
      </c>
      <c r="I43" s="4">
        <f>I42</f>
        <v>0</v>
      </c>
      <c r="J43" s="2">
        <f t="shared" si="1"/>
        <v>50000</v>
      </c>
    </row>
    <row r="44" spans="1:10" x14ac:dyDescent="0.3">
      <c r="A44" s="27"/>
      <c r="B44" s="24"/>
      <c r="C44" s="25"/>
      <c r="D44" s="25"/>
      <c r="E44" s="29" t="s">
        <v>41</v>
      </c>
      <c r="F44" s="30"/>
      <c r="G44" s="31"/>
      <c r="H44" s="10">
        <f>H43</f>
        <v>50000</v>
      </c>
      <c r="I44" s="4">
        <f>I43</f>
        <v>0</v>
      </c>
      <c r="J44" s="2">
        <f t="shared" si="1"/>
        <v>50000</v>
      </c>
    </row>
    <row r="45" spans="1:10" x14ac:dyDescent="0.3">
      <c r="A45" s="28"/>
      <c r="B45" s="25"/>
      <c r="C45" s="29" t="s">
        <v>42</v>
      </c>
      <c r="D45" s="30"/>
      <c r="E45" s="30"/>
      <c r="F45" s="30"/>
      <c r="G45" s="31"/>
      <c r="H45" s="10">
        <f>H41+H44</f>
        <v>450000</v>
      </c>
      <c r="I45" s="4">
        <f>I41+I44</f>
        <v>384590</v>
      </c>
      <c r="J45" s="2">
        <f t="shared" si="1"/>
        <v>65410</v>
      </c>
    </row>
    <row r="46" spans="1:10" x14ac:dyDescent="0.3">
      <c r="A46" s="26">
        <v>4</v>
      </c>
      <c r="B46" s="23" t="s">
        <v>43</v>
      </c>
      <c r="C46" s="23">
        <v>8</v>
      </c>
      <c r="D46" s="23" t="s">
        <v>43</v>
      </c>
      <c r="E46" s="23">
        <v>12</v>
      </c>
      <c r="F46" s="23" t="s">
        <v>44</v>
      </c>
      <c r="G46" s="7" t="s">
        <v>45</v>
      </c>
      <c r="H46" s="8">
        <v>50000</v>
      </c>
      <c r="I46" s="4"/>
      <c r="J46" s="2">
        <f t="shared" si="1"/>
        <v>50000</v>
      </c>
    </row>
    <row r="47" spans="1:10" x14ac:dyDescent="0.3">
      <c r="A47" s="27"/>
      <c r="B47" s="24"/>
      <c r="C47" s="24"/>
      <c r="D47" s="24"/>
      <c r="E47" s="25"/>
      <c r="F47" s="25"/>
      <c r="G47" s="9" t="s">
        <v>14</v>
      </c>
      <c r="H47" s="10">
        <v>50000</v>
      </c>
      <c r="I47" s="4">
        <f>I46</f>
        <v>0</v>
      </c>
      <c r="J47" s="2">
        <f t="shared" si="1"/>
        <v>50000</v>
      </c>
    </row>
    <row r="48" spans="1:10" x14ac:dyDescent="0.3">
      <c r="A48" s="27"/>
      <c r="B48" s="24"/>
      <c r="C48" s="24"/>
      <c r="D48" s="24"/>
      <c r="E48" s="23">
        <v>13</v>
      </c>
      <c r="F48" s="23" t="s">
        <v>43</v>
      </c>
      <c r="G48" s="7" t="s">
        <v>29</v>
      </c>
      <c r="H48" s="8">
        <v>50000</v>
      </c>
      <c r="I48" s="4">
        <v>-1650</v>
      </c>
      <c r="J48" s="2">
        <f t="shared" si="1"/>
        <v>51650</v>
      </c>
    </row>
    <row r="49" spans="1:10" x14ac:dyDescent="0.3">
      <c r="A49" s="27"/>
      <c r="B49" s="24"/>
      <c r="C49" s="24"/>
      <c r="D49" s="24"/>
      <c r="E49" s="25"/>
      <c r="F49" s="25"/>
      <c r="G49" s="9" t="s">
        <v>14</v>
      </c>
      <c r="H49" s="10">
        <v>50000</v>
      </c>
      <c r="I49" s="4">
        <f>I48</f>
        <v>-1650</v>
      </c>
      <c r="J49" s="2">
        <f t="shared" si="1"/>
        <v>51650</v>
      </c>
    </row>
    <row r="50" spans="1:10" x14ac:dyDescent="0.3">
      <c r="A50" s="27"/>
      <c r="B50" s="24"/>
      <c r="C50" s="24"/>
      <c r="D50" s="24"/>
      <c r="E50" s="38">
        <v>14</v>
      </c>
      <c r="F50" s="23" t="s">
        <v>103</v>
      </c>
      <c r="G50" s="21" t="s">
        <v>105</v>
      </c>
      <c r="H50" s="8">
        <v>500000</v>
      </c>
      <c r="I50" s="4"/>
      <c r="J50" s="2">
        <f t="shared" si="1"/>
        <v>500000</v>
      </c>
    </row>
    <row r="51" spans="1:10" x14ac:dyDescent="0.3">
      <c r="A51" s="27"/>
      <c r="B51" s="24"/>
      <c r="C51" s="24"/>
      <c r="D51" s="24"/>
      <c r="E51" s="38"/>
      <c r="F51" s="24"/>
      <c r="G51" s="21" t="s">
        <v>108</v>
      </c>
      <c r="H51" s="8">
        <v>500000</v>
      </c>
      <c r="I51" s="4"/>
      <c r="J51" s="2">
        <f>H51-I51</f>
        <v>500000</v>
      </c>
    </row>
    <row r="52" spans="1:10" x14ac:dyDescent="0.3">
      <c r="A52" s="27"/>
      <c r="B52" s="24"/>
      <c r="C52" s="24"/>
      <c r="D52" s="24"/>
      <c r="E52" s="38"/>
      <c r="F52" s="24"/>
      <c r="G52" s="21" t="s">
        <v>106</v>
      </c>
      <c r="H52" s="8">
        <v>200000</v>
      </c>
      <c r="I52" s="4"/>
      <c r="J52" s="2">
        <f t="shared" si="1"/>
        <v>200000</v>
      </c>
    </row>
    <row r="53" spans="1:10" x14ac:dyDescent="0.3">
      <c r="A53" s="27"/>
      <c r="B53" s="24"/>
      <c r="C53" s="24"/>
      <c r="D53" s="24"/>
      <c r="E53" s="38"/>
      <c r="F53" s="24"/>
      <c r="G53" s="21" t="s">
        <v>107</v>
      </c>
      <c r="H53" s="8">
        <v>200000</v>
      </c>
      <c r="I53" s="4"/>
      <c r="J53" s="2">
        <f t="shared" si="1"/>
        <v>200000</v>
      </c>
    </row>
    <row r="54" spans="1:10" x14ac:dyDescent="0.3">
      <c r="A54" s="27"/>
      <c r="B54" s="24"/>
      <c r="C54" s="24"/>
      <c r="D54" s="24"/>
      <c r="E54" s="38"/>
      <c r="F54" s="25"/>
      <c r="G54" s="9" t="s">
        <v>104</v>
      </c>
      <c r="H54" s="10">
        <f>H50+H51+H52+H53</f>
        <v>1400000</v>
      </c>
      <c r="I54" s="4">
        <f>I50+I51+I52+I53</f>
        <v>0</v>
      </c>
      <c r="J54" s="2">
        <f>SUM(J50:J53)</f>
        <v>1400000</v>
      </c>
    </row>
    <row r="55" spans="1:10" x14ac:dyDescent="0.3">
      <c r="A55" s="27"/>
      <c r="B55" s="24"/>
      <c r="C55" s="25"/>
      <c r="D55" s="25"/>
      <c r="E55" s="29" t="s">
        <v>46</v>
      </c>
      <c r="F55" s="30"/>
      <c r="G55" s="31"/>
      <c r="H55" s="10">
        <f>H47+H49+H54</f>
        <v>1500000</v>
      </c>
      <c r="I55" s="4">
        <f>I47+I49+I54</f>
        <v>-1650</v>
      </c>
      <c r="J55" s="2">
        <f>H55-I55</f>
        <v>1501650</v>
      </c>
    </row>
    <row r="56" spans="1:10" x14ac:dyDescent="0.3">
      <c r="A56" s="28"/>
      <c r="B56" s="25"/>
      <c r="C56" s="29" t="s">
        <v>47</v>
      </c>
      <c r="D56" s="30"/>
      <c r="E56" s="30"/>
      <c r="F56" s="30"/>
      <c r="G56" s="31"/>
      <c r="H56" s="10">
        <f>H55</f>
        <v>1500000</v>
      </c>
      <c r="I56" s="4">
        <f>I55</f>
        <v>-1650</v>
      </c>
      <c r="J56" s="2">
        <f>H56-I56</f>
        <v>1501650</v>
      </c>
    </row>
    <row r="57" spans="1:10" ht="17.25" thickBot="1" x14ac:dyDescent="0.35">
      <c r="A57" s="41" t="s">
        <v>48</v>
      </c>
      <c r="B57" s="42"/>
      <c r="C57" s="42"/>
      <c r="D57" s="42"/>
      <c r="E57" s="42"/>
      <c r="F57" s="42"/>
      <c r="G57" s="43"/>
      <c r="H57" s="12">
        <f>3019500+J2</f>
        <v>4378868</v>
      </c>
      <c r="I57" s="5">
        <f>I22+I37+I45+I56</f>
        <v>514320</v>
      </c>
      <c r="J57" s="2">
        <f>H57-I57</f>
        <v>3864548</v>
      </c>
    </row>
    <row r="58" spans="1:10" x14ac:dyDescent="0.3">
      <c r="H58" s="22"/>
    </row>
  </sheetData>
  <mergeCells count="71">
    <mergeCell ref="E50:E54"/>
    <mergeCell ref="F50:F54"/>
    <mergeCell ref="A57:G57"/>
    <mergeCell ref="A46:A56"/>
    <mergeCell ref="E42:E43"/>
    <mergeCell ref="D42:D44"/>
    <mergeCell ref="C42:C44"/>
    <mergeCell ref="E46:E47"/>
    <mergeCell ref="E48:E49"/>
    <mergeCell ref="E44:G44"/>
    <mergeCell ref="C45:G45"/>
    <mergeCell ref="E55:G55"/>
    <mergeCell ref="C56:G56"/>
    <mergeCell ref="F46:F47"/>
    <mergeCell ref="F48:F49"/>
    <mergeCell ref="D46:D55"/>
    <mergeCell ref="C46:C55"/>
    <mergeCell ref="B46:B56"/>
    <mergeCell ref="A1:J1"/>
    <mergeCell ref="A3:G3"/>
    <mergeCell ref="A4:B4"/>
    <mergeCell ref="C4:D4"/>
    <mergeCell ref="E4:F4"/>
    <mergeCell ref="H2:I2"/>
    <mergeCell ref="F25:F26"/>
    <mergeCell ref="C28:C36"/>
    <mergeCell ref="E21:G21"/>
    <mergeCell ref="C18:C21"/>
    <mergeCell ref="D18:D21"/>
    <mergeCell ref="E18:E20"/>
    <mergeCell ref="F18:F20"/>
    <mergeCell ref="F23:F24"/>
    <mergeCell ref="F5:F8"/>
    <mergeCell ref="E9:E12"/>
    <mergeCell ref="F9:F12"/>
    <mergeCell ref="D5:D13"/>
    <mergeCell ref="E5:E8"/>
    <mergeCell ref="E13:G13"/>
    <mergeCell ref="C37:G37"/>
    <mergeCell ref="D28:D36"/>
    <mergeCell ref="E28:E30"/>
    <mergeCell ref="F28:F30"/>
    <mergeCell ref="E31:E33"/>
    <mergeCell ref="E36:G36"/>
    <mergeCell ref="F31:F33"/>
    <mergeCell ref="E34:E35"/>
    <mergeCell ref="F34:F35"/>
    <mergeCell ref="E14:E16"/>
    <mergeCell ref="F14:F16"/>
    <mergeCell ref="C23:C27"/>
    <mergeCell ref="D23:D27"/>
    <mergeCell ref="E23:E24"/>
    <mergeCell ref="E25:E26"/>
    <mergeCell ref="E27:G27"/>
    <mergeCell ref="C22:G22"/>
    <mergeCell ref="F38:F40"/>
    <mergeCell ref="D38:D41"/>
    <mergeCell ref="E38:E40"/>
    <mergeCell ref="A5:A22"/>
    <mergeCell ref="B5:B22"/>
    <mergeCell ref="C5:C13"/>
    <mergeCell ref="A38:A45"/>
    <mergeCell ref="B38:B45"/>
    <mergeCell ref="C38:C41"/>
    <mergeCell ref="A23:A37"/>
    <mergeCell ref="B23:B37"/>
    <mergeCell ref="F42:F43"/>
    <mergeCell ref="E41:G41"/>
    <mergeCell ref="E17:G17"/>
    <mergeCell ref="C14:C17"/>
    <mergeCell ref="D14:D17"/>
  </mergeCells>
  <phoneticPr fontId="1" type="noConversion"/>
  <pageMargins left="0.7" right="0.7" top="0.75" bottom="0.75" header="0.3" footer="0.3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7"/>
  <sheetViews>
    <sheetView tabSelected="1" topLeftCell="C1" workbookViewId="0">
      <selection activeCell="F27" sqref="F27"/>
    </sheetView>
  </sheetViews>
  <sheetFormatPr defaultRowHeight="16.5" x14ac:dyDescent="0.3"/>
  <cols>
    <col min="1" max="1" width="9" style="18"/>
    <col min="2" max="2" width="8.875" style="18" bestFit="1" customWidth="1"/>
    <col min="3" max="3" width="45.125" style="18" bestFit="1" customWidth="1"/>
    <col min="4" max="4" width="60.75" style="18" bestFit="1" customWidth="1"/>
    <col min="5" max="5" width="9.875" style="20" bestFit="1" customWidth="1"/>
    <col min="6" max="6" width="9.125" style="20" bestFit="1" customWidth="1"/>
    <col min="7" max="7" width="9" style="20"/>
    <col min="8" max="8" width="9.125" style="20" bestFit="1" customWidth="1"/>
    <col min="9" max="10" width="9" style="20"/>
    <col min="11" max="11" width="9.125" style="20" bestFit="1" customWidth="1"/>
    <col min="12" max="16384" width="9" style="18"/>
  </cols>
  <sheetData>
    <row r="1" spans="1:11" x14ac:dyDescent="0.3">
      <c r="A1" s="13" t="s">
        <v>56</v>
      </c>
      <c r="B1" s="14" t="s">
        <v>57</v>
      </c>
      <c r="C1" s="13" t="s">
        <v>58</v>
      </c>
      <c r="D1" s="13" t="s">
        <v>59</v>
      </c>
      <c r="E1" s="15" t="s">
        <v>60</v>
      </c>
      <c r="F1" s="15" t="s">
        <v>61</v>
      </c>
      <c r="G1" s="15" t="s">
        <v>8</v>
      </c>
      <c r="H1" s="15" t="s">
        <v>27</v>
      </c>
      <c r="I1" s="15" t="s">
        <v>35</v>
      </c>
      <c r="J1" s="15" t="s">
        <v>10</v>
      </c>
      <c r="K1" s="15" t="s">
        <v>43</v>
      </c>
    </row>
    <row r="2" spans="1:11" x14ac:dyDescent="0.3">
      <c r="A2" s="13" t="s">
        <v>94</v>
      </c>
      <c r="B2" s="16" t="s">
        <v>64</v>
      </c>
      <c r="C2" s="18" t="s">
        <v>109</v>
      </c>
      <c r="D2" s="16" t="s">
        <v>65</v>
      </c>
      <c r="E2" s="15"/>
      <c r="F2" s="15">
        <v>6100</v>
      </c>
      <c r="G2" s="15">
        <v>6100</v>
      </c>
      <c r="H2" s="15"/>
      <c r="I2" s="15"/>
      <c r="J2" s="15"/>
      <c r="K2" s="15"/>
    </row>
    <row r="3" spans="1:11" x14ac:dyDescent="0.3">
      <c r="A3" s="13" t="s">
        <v>98</v>
      </c>
      <c r="B3" s="16" t="s">
        <v>66</v>
      </c>
      <c r="C3" s="16" t="s">
        <v>109</v>
      </c>
      <c r="D3" s="16" t="s">
        <v>67</v>
      </c>
      <c r="E3" s="15"/>
      <c r="F3" s="15">
        <v>6100</v>
      </c>
      <c r="G3" s="15">
        <v>6100</v>
      </c>
      <c r="H3" s="15"/>
      <c r="I3" s="15"/>
      <c r="J3" s="15"/>
      <c r="K3" s="15"/>
    </row>
    <row r="4" spans="1:11" x14ac:dyDescent="0.3">
      <c r="A4" s="16" t="s">
        <v>98</v>
      </c>
      <c r="B4" s="16" t="s">
        <v>66</v>
      </c>
      <c r="C4" s="16" t="s">
        <v>110</v>
      </c>
      <c r="D4" s="16" t="s">
        <v>67</v>
      </c>
      <c r="E4" s="15"/>
      <c r="F4" s="15">
        <v>10030</v>
      </c>
      <c r="G4" s="15">
        <v>9780</v>
      </c>
      <c r="H4" s="15"/>
      <c r="I4" s="15"/>
      <c r="J4" s="15"/>
      <c r="K4" s="15">
        <v>250</v>
      </c>
    </row>
    <row r="5" spans="1:11" x14ac:dyDescent="0.3">
      <c r="A5" s="16"/>
      <c r="B5" s="16" t="s">
        <v>68</v>
      </c>
      <c r="C5" s="16" t="s">
        <v>69</v>
      </c>
      <c r="D5" s="16" t="s">
        <v>70</v>
      </c>
      <c r="E5" s="15"/>
      <c r="F5" s="15">
        <v>49500</v>
      </c>
      <c r="G5" s="15"/>
      <c r="H5" s="15"/>
      <c r="I5" s="15">
        <v>49500</v>
      </c>
      <c r="J5" s="15"/>
      <c r="K5" s="15"/>
    </row>
    <row r="6" spans="1:11" x14ac:dyDescent="0.3">
      <c r="A6" s="16"/>
      <c r="B6" s="16" t="s">
        <v>68</v>
      </c>
      <c r="C6" s="16" t="s">
        <v>71</v>
      </c>
      <c r="D6" s="16" t="s">
        <v>70</v>
      </c>
      <c r="E6" s="15"/>
      <c r="F6" s="15">
        <v>9300</v>
      </c>
      <c r="G6" s="15"/>
      <c r="H6" s="15"/>
      <c r="I6" s="15">
        <v>9300</v>
      </c>
      <c r="J6" s="15"/>
      <c r="K6" s="15"/>
    </row>
    <row r="7" spans="1:11" x14ac:dyDescent="0.3">
      <c r="A7" s="16"/>
      <c r="B7" s="19" t="s">
        <v>68</v>
      </c>
      <c r="C7" s="16" t="s">
        <v>72</v>
      </c>
      <c r="D7" s="16" t="s">
        <v>73</v>
      </c>
      <c r="E7" s="15"/>
      <c r="F7" s="15">
        <v>14000</v>
      </c>
      <c r="G7" s="15"/>
      <c r="H7" s="15"/>
      <c r="I7" s="15"/>
      <c r="J7" s="15"/>
      <c r="K7" s="15">
        <v>14000</v>
      </c>
    </row>
    <row r="8" spans="1:11" x14ac:dyDescent="0.3">
      <c r="A8" s="16"/>
      <c r="B8" s="19" t="s">
        <v>68</v>
      </c>
      <c r="C8" s="16" t="s">
        <v>74</v>
      </c>
      <c r="D8" s="16" t="s">
        <v>89</v>
      </c>
      <c r="E8" s="15">
        <v>14000</v>
      </c>
      <c r="F8" s="15"/>
      <c r="G8" s="15"/>
      <c r="H8" s="15"/>
      <c r="I8" s="15"/>
      <c r="J8" s="15"/>
      <c r="K8" s="15"/>
    </row>
    <row r="9" spans="1:11" x14ac:dyDescent="0.3">
      <c r="A9" s="16"/>
      <c r="B9" s="19" t="s">
        <v>75</v>
      </c>
      <c r="C9" s="16" t="s">
        <v>71</v>
      </c>
      <c r="D9" s="16" t="s">
        <v>70</v>
      </c>
      <c r="E9" s="15"/>
      <c r="F9" s="15">
        <v>49500</v>
      </c>
      <c r="G9" s="15"/>
      <c r="H9" s="15"/>
      <c r="I9" s="15">
        <v>49500</v>
      </c>
      <c r="J9" s="15"/>
      <c r="K9" s="15"/>
    </row>
    <row r="10" spans="1:11" x14ac:dyDescent="0.3">
      <c r="A10" s="13"/>
      <c r="B10" s="19" t="s">
        <v>76</v>
      </c>
      <c r="C10" s="16" t="s">
        <v>71</v>
      </c>
      <c r="D10" s="16" t="s">
        <v>77</v>
      </c>
      <c r="E10" s="15"/>
      <c r="F10" s="15">
        <v>9700</v>
      </c>
      <c r="G10" s="15"/>
      <c r="H10" s="15"/>
      <c r="I10" s="15">
        <v>9700</v>
      </c>
      <c r="J10" s="15"/>
      <c r="K10" s="15"/>
    </row>
    <row r="11" spans="1:11" x14ac:dyDescent="0.3">
      <c r="A11" s="13"/>
      <c r="B11" s="19" t="s">
        <v>78</v>
      </c>
      <c r="C11" s="16" t="s">
        <v>71</v>
      </c>
      <c r="D11" s="16" t="s">
        <v>77</v>
      </c>
      <c r="E11" s="15"/>
      <c r="F11" s="15">
        <v>49500</v>
      </c>
      <c r="G11" s="15"/>
      <c r="H11" s="15"/>
      <c r="I11" s="15">
        <v>49500</v>
      </c>
      <c r="J11" s="15"/>
      <c r="K11" s="15"/>
    </row>
    <row r="12" spans="1:11" x14ac:dyDescent="0.3">
      <c r="A12" s="13"/>
      <c r="B12" s="19" t="s">
        <v>79</v>
      </c>
      <c r="C12" s="16" t="s">
        <v>71</v>
      </c>
      <c r="D12" s="16" t="s">
        <v>70</v>
      </c>
      <c r="E12" s="15"/>
      <c r="F12" s="15">
        <v>61300</v>
      </c>
      <c r="G12" s="15"/>
      <c r="H12" s="15"/>
      <c r="I12" s="15">
        <v>61300</v>
      </c>
      <c r="J12" s="15"/>
      <c r="K12" s="15"/>
    </row>
    <row r="13" spans="1:11" x14ac:dyDescent="0.3">
      <c r="A13" s="13"/>
      <c r="B13" s="19" t="s">
        <v>80</v>
      </c>
      <c r="C13" s="16" t="s">
        <v>71</v>
      </c>
      <c r="D13" s="16" t="s">
        <v>70</v>
      </c>
      <c r="E13" s="15"/>
      <c r="F13" s="15">
        <v>87590</v>
      </c>
      <c r="G13" s="15"/>
      <c r="H13" s="15"/>
      <c r="I13" s="15">
        <v>87590</v>
      </c>
      <c r="J13" s="15"/>
      <c r="K13" s="15"/>
    </row>
    <row r="14" spans="1:11" x14ac:dyDescent="0.3">
      <c r="A14" s="13"/>
      <c r="B14" s="19" t="s">
        <v>81</v>
      </c>
      <c r="C14" s="16" t="s">
        <v>111</v>
      </c>
      <c r="D14" s="16" t="s">
        <v>90</v>
      </c>
      <c r="E14" s="15">
        <v>2500</v>
      </c>
      <c r="F14" s="15"/>
      <c r="G14" s="15"/>
      <c r="H14" s="15"/>
      <c r="I14" s="15"/>
      <c r="J14" s="15"/>
      <c r="K14" s="15"/>
    </row>
    <row r="15" spans="1:11" x14ac:dyDescent="0.3">
      <c r="A15" s="13"/>
      <c r="B15" s="19" t="s">
        <v>82</v>
      </c>
      <c r="C15" s="16" t="s">
        <v>112</v>
      </c>
      <c r="D15" s="16" t="s">
        <v>83</v>
      </c>
      <c r="E15" s="15"/>
      <c r="F15" s="15">
        <v>58000</v>
      </c>
      <c r="G15" s="15"/>
      <c r="H15" s="15">
        <v>58000</v>
      </c>
      <c r="I15" s="15"/>
      <c r="J15" s="15"/>
      <c r="K15" s="15"/>
    </row>
    <row r="16" spans="1:11" x14ac:dyDescent="0.3">
      <c r="A16" s="13"/>
      <c r="B16" s="19" t="s">
        <v>84</v>
      </c>
      <c r="C16" s="16" t="s">
        <v>85</v>
      </c>
      <c r="D16" s="16" t="s">
        <v>86</v>
      </c>
      <c r="E16" s="15"/>
      <c r="F16" s="15">
        <v>4200</v>
      </c>
      <c r="G16" s="15">
        <v>4200</v>
      </c>
      <c r="H16" s="15"/>
      <c r="I16" s="15"/>
      <c r="J16" s="15"/>
      <c r="K16" s="15"/>
    </row>
    <row r="17" spans="1:11" x14ac:dyDescent="0.3">
      <c r="A17" s="13"/>
      <c r="B17" s="19" t="s">
        <v>87</v>
      </c>
      <c r="C17" s="16" t="s">
        <v>113</v>
      </c>
      <c r="D17" s="16" t="s">
        <v>83</v>
      </c>
      <c r="E17" s="15"/>
      <c r="F17" s="15">
        <v>19900</v>
      </c>
      <c r="G17" s="15"/>
      <c r="H17" s="15">
        <v>19900</v>
      </c>
      <c r="I17" s="15"/>
      <c r="J17" s="15"/>
      <c r="K17" s="15"/>
    </row>
    <row r="18" spans="1:11" x14ac:dyDescent="0.3">
      <c r="A18" s="13"/>
      <c r="B18" s="19" t="s">
        <v>87</v>
      </c>
      <c r="C18" s="16" t="s">
        <v>88</v>
      </c>
      <c r="D18" s="16" t="s">
        <v>89</v>
      </c>
      <c r="E18" s="15">
        <v>3019500</v>
      </c>
      <c r="F18" s="15"/>
      <c r="G18" s="15"/>
      <c r="H18" s="15"/>
      <c r="I18" s="15"/>
      <c r="J18" s="15"/>
      <c r="K18" s="15"/>
    </row>
    <row r="19" spans="1:11" x14ac:dyDescent="0.3">
      <c r="A19" s="13"/>
      <c r="B19" s="19" t="s">
        <v>87</v>
      </c>
      <c r="C19" s="16" t="s">
        <v>85</v>
      </c>
      <c r="D19" s="16" t="s">
        <v>86</v>
      </c>
      <c r="E19" s="15"/>
      <c r="F19" s="15">
        <v>4200</v>
      </c>
      <c r="G19" s="15">
        <v>4200</v>
      </c>
      <c r="H19" s="15"/>
      <c r="I19" s="15"/>
      <c r="J19" s="15"/>
      <c r="K19" s="15"/>
    </row>
    <row r="20" spans="1:11" x14ac:dyDescent="0.3">
      <c r="A20" s="13"/>
      <c r="B20" s="19" t="s">
        <v>87</v>
      </c>
      <c r="C20" s="16" t="s">
        <v>91</v>
      </c>
      <c r="D20" s="16" t="s">
        <v>92</v>
      </c>
      <c r="E20" s="15"/>
      <c r="F20" s="15">
        <v>23100</v>
      </c>
      <c r="G20" s="15">
        <v>23100</v>
      </c>
      <c r="H20" s="15"/>
      <c r="I20" s="15"/>
      <c r="J20" s="15"/>
      <c r="K20" s="15"/>
    </row>
    <row r="21" spans="1:11" x14ac:dyDescent="0.3">
      <c r="A21" s="13" t="s">
        <v>94</v>
      </c>
      <c r="B21" s="19" t="s">
        <v>93</v>
      </c>
      <c r="C21" s="16" t="s">
        <v>96</v>
      </c>
      <c r="D21" s="16" t="s">
        <v>70</v>
      </c>
      <c r="E21" s="15"/>
      <c r="F21" s="15">
        <v>59700</v>
      </c>
      <c r="G21" s="15"/>
      <c r="H21" s="15"/>
      <c r="I21" s="15">
        <v>59400</v>
      </c>
      <c r="J21" s="15"/>
      <c r="K21" s="15">
        <v>300</v>
      </c>
    </row>
    <row r="22" spans="1:11" x14ac:dyDescent="0.3">
      <c r="A22" s="13" t="s">
        <v>94</v>
      </c>
      <c r="B22" s="19" t="s">
        <v>95</v>
      </c>
      <c r="C22" s="16" t="s">
        <v>97</v>
      </c>
      <c r="D22" s="16" t="s">
        <v>70</v>
      </c>
      <c r="E22" s="15"/>
      <c r="F22" s="15">
        <v>9100</v>
      </c>
      <c r="G22" s="15"/>
      <c r="H22" s="15"/>
      <c r="I22" s="15">
        <v>8800</v>
      </c>
      <c r="J22" s="15"/>
      <c r="K22" s="15">
        <v>300</v>
      </c>
    </row>
    <row r="23" spans="1:11" x14ac:dyDescent="0.3">
      <c r="A23" s="13"/>
      <c r="B23" s="13"/>
      <c r="C23" s="13"/>
      <c r="D23" s="13"/>
      <c r="E23" s="17" t="s">
        <v>62</v>
      </c>
      <c r="F23" s="17" t="s">
        <v>63</v>
      </c>
      <c r="G23" s="15"/>
      <c r="H23" s="15"/>
      <c r="I23" s="15"/>
      <c r="J23" s="15"/>
      <c r="K23" s="15"/>
    </row>
    <row r="24" spans="1:11" x14ac:dyDescent="0.3">
      <c r="A24" s="13"/>
      <c r="B24" s="13"/>
      <c r="C24" s="13"/>
      <c r="D24" s="13"/>
      <c r="E24" s="15">
        <f>SUM(E2:E22)</f>
        <v>3036000</v>
      </c>
      <c r="F24" s="15">
        <f>SUM(F2:F22)</f>
        <v>530820</v>
      </c>
      <c r="G24" s="15"/>
      <c r="H24" s="15"/>
      <c r="I24" s="15"/>
      <c r="J24" s="15"/>
      <c r="K24" s="15"/>
    </row>
    <row r="25" spans="1:11" x14ac:dyDescent="0.3">
      <c r="A25" s="13"/>
      <c r="B25" s="13"/>
      <c r="C25" s="13"/>
      <c r="D25" s="16" t="s">
        <v>99</v>
      </c>
      <c r="E25" s="15">
        <f>'[1]3월지출내역'!D33-'[1]4월지출내역'!F25+'[1]4월지출내역'!E25+'[1]5월 지출내역'!E19-'[1]5월 지출내역'!F19+E24-F24+'[1]6-7월 지출내역'!$E$14-'[1]6-7월 지출내역'!$F$14</f>
        <v>3864548</v>
      </c>
      <c r="F25" s="15"/>
      <c r="G25" s="15"/>
      <c r="H25" s="15"/>
      <c r="I25" s="15"/>
      <c r="J25" s="15"/>
      <c r="K25" s="15"/>
    </row>
    <row r="27" spans="1:11" x14ac:dyDescent="0.3">
      <c r="D27" s="44">
        <f>E25-'2학기 예산안'!J57</f>
        <v>0</v>
      </c>
    </row>
  </sheetData>
  <phoneticPr fontId="1" type="noConversion"/>
  <pageMargins left="0.7" right="0.7" top="0.75" bottom="0.75" header="0.3" footer="0.3"/>
  <pageSetup paperSize="9" scale="4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2학기 예산안</vt:lpstr>
      <vt:lpstr>9월 지출내역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DY3</dc:creator>
  <cp:lastModifiedBy>29 DY 집행위원장 장찬용</cp:lastModifiedBy>
  <cp:lastPrinted>2017-09-25T05:58:35Z</cp:lastPrinted>
  <dcterms:created xsi:type="dcterms:W3CDTF">2017-09-01T07:44:22Z</dcterms:created>
  <dcterms:modified xsi:type="dcterms:W3CDTF">2017-10-10T14:31:47Z</dcterms:modified>
</cp:coreProperties>
</file>